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ntaisrael-my.sharepoint.com/personal/amoss_nta_co_il/Documents/Desktop/מכרז קידומי זמינות M1 דיפו ראשונים/הודעות הבהרה/הודעת הבהרה 4/"/>
    </mc:Choice>
  </mc:AlternateContent>
  <xr:revisionPtr revIDLastSave="0" documentId="8_{3FF1CBC1-D3F5-4957-A250-1B9FBA148236}" xr6:coauthVersionLast="47" xr6:coauthVersionMax="47" xr10:uidLastSave="{00000000-0000-0000-0000-000000000000}"/>
  <bookViews>
    <workbookView xWindow="-28920" yWindow="-120" windowWidth="29040" windowHeight="15720" xr2:uid="{326319BC-5537-4CD6-9207-EE8F46B09C8E}"/>
  </bookViews>
  <sheets>
    <sheet name="טופס 10א-דיפו 03.26" sheetId="1" r:id="rId1"/>
  </sheets>
  <definedNames>
    <definedName name="_xlnm._FilterDatabase" localSheetId="0" hidden="1">'טופס 10א-דיפו 03.26'!$A$7:$F$350</definedName>
    <definedName name="_xlnm.Print_Area" localSheetId="0">'טופס 10א-דיפו 03.26'!$A$1:$F$359</definedName>
    <definedName name="_xlnm.Print_Titles" localSheetId="0">'טופס 10א-דיפו 03.26'!$1:$7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 l="1"/>
  <c r="F27" i="1"/>
  <c r="F280" i="1"/>
  <c r="F281" i="1"/>
  <c r="F243" i="1"/>
  <c r="F244" i="1"/>
  <c r="F245" i="1"/>
  <c r="F246" i="1"/>
  <c r="F247" i="1"/>
  <c r="F248" i="1"/>
  <c r="F249" i="1"/>
  <c r="F250" i="1"/>
  <c r="F251" i="1"/>
  <c r="F252" i="1"/>
  <c r="F253" i="1"/>
  <c r="F254" i="1"/>
  <c r="F255" i="1"/>
  <c r="F242" i="1"/>
  <c r="F216" i="1"/>
  <c r="F217" i="1"/>
  <c r="F218" i="1"/>
  <c r="F219" i="1"/>
  <c r="F215" i="1"/>
  <c r="F200" i="1"/>
  <c r="F201" i="1"/>
  <c r="F202" i="1"/>
  <c r="F203" i="1"/>
  <c r="F204" i="1"/>
  <c r="F205" i="1"/>
  <c r="F206" i="1"/>
  <c r="F207" i="1"/>
  <c r="F208" i="1"/>
  <c r="F209" i="1"/>
  <c r="F210" i="1"/>
  <c r="F211" i="1"/>
  <c r="F212" i="1"/>
  <c r="F199" i="1"/>
  <c r="F154" i="1"/>
  <c r="F145" i="1"/>
  <c r="F146" i="1"/>
  <c r="F147" i="1"/>
  <c r="F148" i="1"/>
  <c r="F149" i="1"/>
  <c r="F120" i="1"/>
  <c r="F121" i="1"/>
  <c r="F122" i="1"/>
  <c r="F123" i="1"/>
  <c r="F124" i="1"/>
  <c r="F125" i="1"/>
  <c r="F119" i="1"/>
  <c r="F324" i="1"/>
  <c r="F323" i="1"/>
  <c r="F316" i="1"/>
  <c r="F315" i="1"/>
  <c r="F314" i="1"/>
  <c r="F313" i="1"/>
  <c r="F312" i="1"/>
  <c r="F311" i="1"/>
  <c r="F310" i="1"/>
  <c r="F309" i="1"/>
  <c r="F308" i="1"/>
  <c r="F307" i="1"/>
  <c r="F306" i="1"/>
  <c r="F305" i="1"/>
  <c r="F304" i="1"/>
  <c r="F303" i="1"/>
  <c r="F302" i="1"/>
  <c r="F301" i="1"/>
  <c r="F300" i="1"/>
  <c r="F299" i="1"/>
  <c r="F298" i="1"/>
  <c r="F297" i="1"/>
  <c r="F296" i="1"/>
  <c r="F289" i="1"/>
  <c r="F288" i="1"/>
  <c r="F287" i="1"/>
  <c r="F286" i="1"/>
  <c r="F285" i="1"/>
  <c r="F284" i="1"/>
  <c r="F279" i="1"/>
  <c r="F278" i="1"/>
  <c r="F267" i="1"/>
  <c r="F266" i="1"/>
  <c r="F265" i="1"/>
  <c r="F264" i="1"/>
  <c r="F263" i="1"/>
  <c r="F236" i="1"/>
  <c r="F235" i="1"/>
  <c r="F232" i="1"/>
  <c r="F229" i="1"/>
  <c r="F228" i="1"/>
  <c r="F222" i="1"/>
  <c r="F196" i="1"/>
  <c r="F193" i="1"/>
  <c r="F190" i="1"/>
  <c r="F189" i="1"/>
  <c r="F186" i="1"/>
  <c r="F183" i="1"/>
  <c r="F182" i="1"/>
  <c r="F181" i="1"/>
  <c r="F180" i="1"/>
  <c r="F179" i="1"/>
  <c r="F178" i="1"/>
  <c r="F177" i="1"/>
  <c r="F176" i="1"/>
  <c r="F173" i="1"/>
  <c r="F168" i="1"/>
  <c r="F167" i="1"/>
  <c r="F166" i="1"/>
  <c r="F165" i="1"/>
  <c r="F164" i="1"/>
  <c r="F163" i="1"/>
  <c r="F162" i="1"/>
  <c r="F161" i="1"/>
  <c r="F160" i="1"/>
  <c r="F153" i="1"/>
  <c r="F152" i="1"/>
  <c r="F144" i="1"/>
  <c r="F138" i="1"/>
  <c r="F137" i="1"/>
  <c r="F136" i="1"/>
  <c r="F135" i="1"/>
  <c r="F132" i="1"/>
  <c r="F131" i="1"/>
  <c r="F116" i="1"/>
  <c r="F115" i="1"/>
  <c r="F114" i="1"/>
  <c r="F113" i="1"/>
  <c r="F112" i="1"/>
  <c r="F111" i="1"/>
  <c r="F110" i="1"/>
  <c r="F107" i="1"/>
  <c r="F106" i="1"/>
  <c r="F105" i="1"/>
  <c r="F104" i="1"/>
  <c r="F103" i="1"/>
  <c r="F94" i="1"/>
  <c r="F91" i="1"/>
  <c r="F82" i="1"/>
  <c r="F78" i="1"/>
  <c r="F77" i="1"/>
  <c r="F76" i="1"/>
  <c r="F75" i="1"/>
  <c r="F69" i="1"/>
  <c r="F63" i="1"/>
  <c r="F62" i="1"/>
  <c r="F61" i="1"/>
  <c r="F60" i="1"/>
  <c r="F57" i="1"/>
  <c r="F56" i="1"/>
  <c r="F53" i="1"/>
  <c r="F50" i="1"/>
  <c r="F49" i="1"/>
  <c r="F48" i="1"/>
  <c r="F45" i="1"/>
  <c r="F42" i="1"/>
  <c r="F43" i="1" s="1"/>
  <c r="F36" i="1"/>
  <c r="F33" i="1"/>
  <c r="F24" i="1"/>
  <c r="F13" i="1"/>
  <c r="F14" i="1"/>
  <c r="F15" i="1"/>
  <c r="F16" i="1"/>
  <c r="F17" i="1"/>
  <c r="F282" i="1" l="1"/>
  <c r="F256" i="1"/>
  <c r="F220" i="1"/>
  <c r="F126" i="1"/>
  <c r="F213" i="1"/>
  <c r="F155" i="1"/>
  <c r="F150" i="1"/>
  <c r="F268" i="1"/>
  <c r="F325" i="1"/>
  <c r="F326" i="1" s="1"/>
  <c r="F349" i="1" s="1"/>
  <c r="F233" i="1"/>
  <c r="F223" i="1"/>
  <c r="F197" i="1"/>
  <c r="F194" i="1"/>
  <c r="F187" i="1"/>
  <c r="F174" i="1"/>
  <c r="F95" i="1"/>
  <c r="F92" i="1"/>
  <c r="F83" i="1"/>
  <c r="F70" i="1"/>
  <c r="F71" i="1" s="1"/>
  <c r="F334" i="1" s="1"/>
  <c r="F54" i="1"/>
  <c r="F46" i="1"/>
  <c r="F37" i="1"/>
  <c r="F34" i="1"/>
  <c r="F28" i="1"/>
  <c r="F25" i="1"/>
  <c r="F12" i="1"/>
  <c r="F19" i="1" s="1"/>
  <c r="F269" i="1" l="1"/>
  <c r="F344" i="1" s="1"/>
  <c r="F29" i="1"/>
  <c r="F331" i="1" s="1"/>
  <c r="F38" i="1"/>
  <c r="F332" i="1" s="1"/>
  <c r="F133" i="1"/>
  <c r="F108" i="1"/>
  <c r="F156" i="1"/>
  <c r="F339" i="1" s="1"/>
  <c r="F64" i="1"/>
  <c r="F58" i="1"/>
  <c r="F117" i="1"/>
  <c r="F191" i="1"/>
  <c r="F317" i="1"/>
  <c r="F318" i="1" s="1"/>
  <c r="F347" i="1" s="1"/>
  <c r="F237" i="1"/>
  <c r="F96" i="1"/>
  <c r="F336" i="1" s="1"/>
  <c r="F257" i="1"/>
  <c r="F342" i="1" s="1"/>
  <c r="F51" i="1"/>
  <c r="F184" i="1"/>
  <c r="F290" i="1"/>
  <c r="F79" i="1"/>
  <c r="F84" i="1" s="1"/>
  <c r="F335" i="1" s="1"/>
  <c r="F230" i="1"/>
  <c r="F139" i="1"/>
  <c r="F169" i="1"/>
  <c r="F20" i="1"/>
  <c r="F330" i="1" s="1"/>
  <c r="F127" i="1" l="1"/>
  <c r="F337" i="1" s="1"/>
  <c r="F65" i="1"/>
  <c r="F333" i="1" s="1"/>
  <c r="F140" i="1"/>
  <c r="F338" i="1" s="1"/>
  <c r="F291" i="1"/>
  <c r="F345" i="1" s="1"/>
  <c r="F238" i="1"/>
  <c r="F341" i="1" s="1"/>
  <c r="F224" i="1"/>
  <c r="F340" i="1" s="1"/>
  <c r="F350" i="1" l="1"/>
</calcChain>
</file>

<file path=xl/sharedStrings.xml><?xml version="1.0" encoding="utf-8"?>
<sst xmlns="http://schemas.openxmlformats.org/spreadsheetml/2006/main" count="951" uniqueCount="572">
  <si>
    <t>שם, חתימה וחותמת הקבלן</t>
  </si>
  <si>
    <t>מכרז פומבי מס' 529/2025 לביצוע עבודות פיתוח והעתקת תשתיות בדיפו ראשונים  שבראשון לציון עבור קו המטרו M1</t>
  </si>
  <si>
    <t>טופס 10 א'</t>
  </si>
  <si>
    <t xml:space="preserve">מס' סעיף </t>
  </si>
  <si>
    <t xml:space="preserve">תיאור הסעיף </t>
  </si>
  <si>
    <t>יח' מידה</t>
  </si>
  <si>
    <t>כמות</t>
  </si>
  <si>
    <t>מחיר</t>
  </si>
  <si>
    <t>סה"כ</t>
  </si>
  <si>
    <t xml:space="preserve"> מבנה 01</t>
  </si>
  <si>
    <t>01.01</t>
  </si>
  <si>
    <t>עבודות עפר</t>
  </si>
  <si>
    <t/>
  </si>
  <si>
    <t>01.01.10</t>
  </si>
  <si>
    <t>חפירה והטמנת עודפי עפר</t>
  </si>
  <si>
    <t>01.01.010.0001</t>
  </si>
  <si>
    <t xml:space="preserve">חפירה לכל עומק ,העמסה לשילוח אל מחוץ לאתר ושקילה, הובלה עד 15 ק"מ - לאתרי נת"ע </t>
  </si>
  <si>
    <t>מ"ק</t>
  </si>
  <si>
    <t>01.01.010.0002</t>
  </si>
  <si>
    <t>עירום בתחום האתר, ניפוי, סיווג ועירום מחדש במערומים נפרדים לפי סוג החומר בתחום האתר, כולל בדיקות מעבדה לרבות כל הדרישות המפורטות במפרט המיוחד, דרישות הגיאולוג ודוח יועץ סביבתי, העמסה לשילוח אל מחוץ לאתר ושקילה.</t>
  </si>
  <si>
    <t>01.01.010.0003</t>
  </si>
  <si>
    <t>תוספת לסעיף 02.01.010.0001 עבור פינוי חומר טפל למרחק מעבר ל-15 ק"מ מאתר העבודה לאתרי נת"ע (רתמים). המחיר הינו קומפלט ולא ישולם בגין כל ק"מ נוסף.</t>
  </si>
  <si>
    <t>01.01.010.0004</t>
  </si>
  <si>
    <t>חפירה לכל עומק כולל העמסה שקילה והובלה לכל מרחק לאתרי הקבלן.</t>
  </si>
  <si>
    <t>01.01.010.0005</t>
  </si>
  <si>
    <r>
      <t xml:space="preserve">תוספת עבור פינוי עודפי חפירה ממוינים מסעיף 01.01.010.002 למרחק מעבר ל - 15 ק"מ מאתר העבודה לכל ק"מ לאתרי נת"ע בלבד.  </t>
    </r>
    <r>
      <rPr>
        <sz val="11"/>
        <color rgb="FFFF0000"/>
        <rFont val="Arial"/>
        <family val="2"/>
      </rPr>
      <t>(יחידת המידה של סעיף זה הינה מ"ק* סה"כ תוספת המרחק מעבר ל 15 ק"מ המגולמים בסעיף 01.01.010.0001)</t>
    </r>
  </si>
  <si>
    <t>01.01.010.0006</t>
  </si>
  <si>
    <t xml:space="preserve">טיפול בחומר חפור, לצורך שימוש חוזר כמילוי באתר, כולל מיון וניפוי, הפרדת הפסולת אם ישנה, והתאמתו להגדרת מילוי מקומי בהתאם לדו"ח תכן מבנה והמפרט הטכני, לרבות הובלת החומר , פיזורו בשכבות בעובי עד 20 ס"מ והידוק רגיל. ישולם לפי מ"ק מילוי מהודק בשטח. </t>
  </si>
  <si>
    <t>01.01.010.0007</t>
  </si>
  <si>
    <t xml:space="preserve">הפחתה לסעיף 01.01.010.0001 בגין הובלה ע"י אחרים לאתרי נת"ע עד 15 ק"מ .  המחיר הינו קומפלט לקיזוז בגין הובלה ע"י אחרים ל - 15 ק"מ הראשונים </t>
  </si>
  <si>
    <t>סה"כ לחפירה ואגרה להטמנת עודפי עפר</t>
  </si>
  <si>
    <t>סה"כ לעבודות עפר</t>
  </si>
  <si>
    <t>01.02</t>
  </si>
  <si>
    <t>עבודות בטון יצוק באתר</t>
  </si>
  <si>
    <t>01.02.010</t>
  </si>
  <si>
    <t>פלדת זיון</t>
  </si>
  <si>
    <t>01.02.010.0001</t>
  </si>
  <si>
    <t>מוטות פלדה עגולים ומצולעים בכל הקטרים והאורכים לזיון הבטון</t>
  </si>
  <si>
    <t>טון</t>
  </si>
  <si>
    <t>סה"כ לפלדת זיון</t>
  </si>
  <si>
    <t>01.02.050</t>
  </si>
  <si>
    <t>קירות מסד</t>
  </si>
  <si>
    <t>01.02.050.0001</t>
  </si>
  <si>
    <t xml:space="preserve">קירות/קורות/מעקות יצוקים מעל קירות הסלארי בגבהים שונים וחתכים שונים . </t>
  </si>
  <si>
    <t>סה"כ לשונות</t>
  </si>
  <si>
    <t>סה"כ לעבודות בטון יצוק באתר</t>
  </si>
  <si>
    <t>01.03</t>
  </si>
  <si>
    <t>מוצרי בטון טרום ודרוך</t>
  </si>
  <si>
    <t>01.03.010</t>
  </si>
  <si>
    <t>מוצרי בטון טרום</t>
  </si>
  <si>
    <t>01.03.010.0001</t>
  </si>
  <si>
    <t>עמודים טרומיים מבטון ב-50 מורכבים באתר, לרבות תושבות לקורות עבור קומות ביניים. המחיר כולל פלטות עיגון וברגים מבוטנים. הזיון נמדד בנפרד</t>
  </si>
  <si>
    <t>סה"כ למוצרי בטון טרום</t>
  </si>
  <si>
    <t>01.03.020</t>
  </si>
  <si>
    <t>פלדת לזיון למוצרי בטון טרום ודרוך</t>
  </si>
  <si>
    <t>01.03.020.0001</t>
  </si>
  <si>
    <t>מוטות פלדה עגולים ומצולעים בכל הקטרים והאורכים לזיון לעמודים טרומיים</t>
  </si>
  <si>
    <t>סה"כ לפלדת לזיון למוצרי בטון טרום ודרוך</t>
  </si>
  <si>
    <t>סה"כ למוצרי בטון טרום ודרוך</t>
  </si>
  <si>
    <t>01.08</t>
  </si>
  <si>
    <t>מתקני חשמל</t>
  </si>
  <si>
    <t>01.08.010</t>
  </si>
  <si>
    <t>חפירות ובסיסי בטון בעבודות חשמל</t>
  </si>
  <si>
    <t>01.08.010.0001</t>
  </si>
  <si>
    <t>חפירה של תעלות לכבלים ברוחב לפי הנדרש בתוכניות, לרבות ריפוד וכיסוי חול, סרטי סימון, מילוי חוזר והידוק סופי, ניסור כביש' פלטות הגנה שלטי אזהרה וכל שידרש לצורך השלמת העבודה</t>
  </si>
  <si>
    <t>מ'</t>
  </si>
  <si>
    <t>סה"כ לחפירות ובסיסי בטון בעבודות חשמל</t>
  </si>
  <si>
    <t>01.08.020</t>
  </si>
  <si>
    <t>צנרת חשמל פלסטית</t>
  </si>
  <si>
    <t>01.08.020.0001</t>
  </si>
  <si>
    <t>צינורות P.V.C קשיחים בכל קוטר שנדרש לרבות חבל משיכה, תיבות מעבר, ספייסרים וחומרי עזר</t>
  </si>
  <si>
    <t>סה"כ לצנרת חשמל פלסטית</t>
  </si>
  <si>
    <t>01.08.040</t>
  </si>
  <si>
    <t>הארקות והגנות אחרות</t>
  </si>
  <si>
    <t>01.08.040.0001</t>
  </si>
  <si>
    <t>אלקטרודות הארקה ממוטות פלדה מצופים נחושת בקוטר 19 מ"מ ובאורך של 1.5 מ' תקועים אנכית בקרקע, לרבות אביזרים מקוריים, כולל שוחת ביקורת מצינור בטון קוטר 50 ס"מ, עם מכסה להתקנה במדרכה B125, כולל מוליך נחושת מבודד וחיבור בשני הקצוות.</t>
  </si>
  <si>
    <t>יח'</t>
  </si>
  <si>
    <t>01.08.040.0002</t>
  </si>
  <si>
    <t>מתקן הארקת יסוד למעקה ניו-ג'רסי, או קיר בטון, או תעלת ניקוז מבטון, כולל יצירת רציפות חשמלית באמצעות ריתוכים של ברזלי זיון אופקיים ואנכיים בקוטר 12 מ"מ לפחות ובעזרת פס פלדה במידות 50X4 ממ"ר כולל כל הגישורים הגמישים והירידות והעליות האנכיות לחיבור אלמנטים וקופסאות ביקורת כמפורט במפרט הטכני. הארקה קומפלט של הקיר ומדידה לפי אורך קיר.</t>
  </si>
  <si>
    <t>01.08.040.0003</t>
  </si>
  <si>
    <t>ביצוע הארקת יסוד למבנה בטון של גשרי שילוט באמצעות ריתוך ברזלי הזיון של יסודות המבנה ויצירת טבעת גישור היקפית סגורה בהיקף מבנה הבטון מפס פלדה מגלוון המונח ביציקת הבטון או ע"י ריתוך ברזלי הזיון של המבנה, כמפורט במפרט הטכני ובתוכניות</t>
  </si>
  <si>
    <t>קומפ</t>
  </si>
  <si>
    <t>סה"כ להארקות והגנות אחרות</t>
  </si>
  <si>
    <t>01.08.050</t>
  </si>
  <si>
    <t>עמודי תאורה, זרועות, מחזיקי דגלים ותאורה זמנית</t>
  </si>
  <si>
    <t>01.08.050.0001</t>
  </si>
  <si>
    <t>מערכת תאורה זמנית הכוללת עמודי תאורה מעץ, מותקנים על יסודות בטון טרומיים עם פינות קטומות, גופי תאורה עם נורות לד, לרבות זרוע מגולוונת כנדרש, כבל חשמל מותקן על תיל נושא מפלדה, כולל כל חומרי העזר וחיבור המתקן לחשמל, (אישור בודק, אחזקת המערכת, העתקת שדות לפי שלבי ביצוע, ופירוקה). המחיר לעמוד אחד ליום</t>
  </si>
  <si>
    <t>סה"כ לעמודי תאורה, זרועות, מחזיקי דגלים ותאורה זמנית</t>
  </si>
  <si>
    <t>01.08.060</t>
  </si>
  <si>
    <t>עבודות חח"י</t>
  </si>
  <si>
    <t>01.08.060.0001</t>
  </si>
  <si>
    <t>"השחלה בלבד של כבלי חשמל בחתכים שונים בצנרת אשר נמדדת בנפרד עבור כבלים המסופקים על ידי חברת החשמל ובליווי ופיקוח של חברת החשמל - 3 גידים בדידים ימדדו ככבל קומפלט."</t>
  </si>
  <si>
    <t>01.08.060.0002</t>
  </si>
  <si>
    <t>השחלה בלבד של כבלי חשמל מ.נ. בחתכים שונים בצנרת אשר נמדדת בנפרד עבור כבלים המסופקים על ידי חברת החשמל ובליווי ופיקוח של חברת החשמל.</t>
  </si>
  <si>
    <t>סה"כ לעבודות חח"י</t>
  </si>
  <si>
    <t>01.08.070</t>
  </si>
  <si>
    <t>קידוח אופקי - HDD</t>
  </si>
  <si>
    <t>01.08.070.0001</t>
  </si>
  <si>
    <t>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t>
  </si>
  <si>
    <t>01.08.070.0002</t>
  </si>
  <si>
    <t>קידוח גמיש אופקי ע''י מכונת HDD בקרקע (פרט לסלע מוצק) ללא שרוול, קוטר הקדח 710 מ''מ ("28), בעומק כלשהו, לרבות השחלת ה "צמה" של הצינורות (המוצמדים ביחד) ישירות בקדח, פינוי עודפי קידוח וכד', לביצוע מושלם של הקידוח, באורך עד 120 מ'. חפירת בורות ואספקת צינורות הפוליאתילן וריתוכים ימדדו בנפרד</t>
  </si>
  <si>
    <t>01.08.070.0003</t>
  </si>
  <si>
    <t>ריתוך צנרת פוליאתילן מעל קוטר 160 מ"מ ועד 315 מ"מ לרבות מחפרון (הספק יומי כ - 5 ריתוכים)</t>
  </si>
  <si>
    <t>י"ע</t>
  </si>
  <si>
    <t>01.08.070.0004</t>
  </si>
  <si>
    <t>אספקה (בלבד) של צינורות פוליאתילן מסוג H.D.P.E כדוגמת 100-PE , דרג 10 לביצוע קידוח גמיש, קוטר 200 מ"מ</t>
  </si>
  <si>
    <t>סה"כ לקידווח אופקי -HDD</t>
  </si>
  <si>
    <t>סה"כ למתקני חשמל</t>
  </si>
  <si>
    <t>01.19</t>
  </si>
  <si>
    <t>מסגרות חרש</t>
  </si>
  <si>
    <t>01.19.010</t>
  </si>
  <si>
    <t>פחיות פלדה מרותכות במפעל</t>
  </si>
  <si>
    <t>01.19.010.0001</t>
  </si>
  <si>
    <t>פרופילי פלדה מגולוונים שונים מעוגנים או מבוטנים כגון: פלטקות , זוויתנים, פרופילים מסוגים וחתכים שונים וכד', לרבות ריתוך</t>
  </si>
  <si>
    <t>סה"כ לסורגי פלדה, תושבות למזגן, רשתות להרחקת יונים ופרופילי פלדה</t>
  </si>
  <si>
    <t>סה"כ למסגרות חרש</t>
  </si>
  <si>
    <t>01.23</t>
  </si>
  <si>
    <t>אלמנטי סלארי, לביסוס מבנים ולדיפון</t>
  </si>
  <si>
    <t>01.23.010</t>
  </si>
  <si>
    <t>קירות סלארי עם תמיסת בנטונייט</t>
  </si>
  <si>
    <t>01.23.010.0001</t>
  </si>
  <si>
    <t>קירות סלארי ב-40 יצוקים עם תמיסת בנטונייט, חיתוך קרקע (חפירה באמצעות "כפות") ויציקה בעוביים ובעומקים משתנים בהתאם לתכניות לביצוע מושלם וכמפורט בסעיף 23.04 במפרט המיוחד.</t>
  </si>
  <si>
    <t>01.23.010.0002</t>
  </si>
  <si>
    <t>צינור פלדה לבדיקה אולטרסונית בקוטר "2.5 בעובי דופן 2.9 מ"מ, סגור בתחתית ומקובע לכלוב זיון הכלונס, כמפורט בסעיף 23.04 במפרט המיוחד.</t>
  </si>
  <si>
    <t xml:space="preserve"> מטר</t>
  </si>
  <si>
    <t>01.23.010.0003</t>
  </si>
  <si>
    <t>יצור והתקנה של הכנה בקיר הסלארי עבור ביצוע עוגנים. האביזר כולל משפך זויתי שקוע בגודל 30/30 ס"מ וצינור "6 בעובי דופן 2.9 מ"מ. משקל האביזר 30 ק"ג לפחות. המחיר כולל גילוון באבץ חם לאחר יצור וכולל מילוי האביזר בפוליסטירן מוקצף למניעת חדירת בטון, כמפורט בסעיף 23.04 במפרט המיוחד.</t>
  </si>
  <si>
    <t xml:space="preserve"> יח'</t>
  </si>
  <si>
    <t>01.23.010.0004</t>
  </si>
  <si>
    <t>מוטות פלדה עגולים ומצולעים בכל הקטרים והאורכים לזיון הבטון בקירות הסלארי, כמפורט בסעיף 23.04 במפרט המיוחד.</t>
  </si>
  <si>
    <t xml:space="preserve"> טון</t>
  </si>
  <si>
    <t>סה"כ לקירות סלארי עם תמיסת בנטונייט</t>
  </si>
  <si>
    <t>01.23.020</t>
  </si>
  <si>
    <t>עוגני חיבור בין קירות</t>
  </si>
  <si>
    <t>01.23.020.0001</t>
  </si>
  <si>
    <t>עוגנים לחיבור בין קירות סלארי ניצבים ממוטות דיבידג בקוטר 32 מ"מ ובאורך 130 ס"מ, מעוגנים באפוקסי מעולה (דוגמת HIT-RE500 V4 של חברת  HILTI), בתוך קדחים בקוטר מתאים שיבוצעו בקידוח יהלום. המחיר כולל סיתות שקע בנקודת חדירת העוגן ותיקון בגראוט מסוג סיקה גראוט 340, כמפורט בסעיף 23.04 במפרט המיוחד.</t>
  </si>
  <si>
    <t>סה"כ לעוגני חיבור בין קירות</t>
  </si>
  <si>
    <t>סה"כ לאלמנטי סלארי, לביסוס מבנים ולדיפון</t>
  </si>
  <si>
    <t>01.24</t>
  </si>
  <si>
    <t>הריסות ופירוקים</t>
  </si>
  <si>
    <t>01.24.010</t>
  </si>
  <si>
    <t>הערות כלליות לפרק 24 הריסות ופירוקים</t>
  </si>
  <si>
    <t xml:space="preserve">כל מחירי עבודות ההריסה, הפירוק, הניסור וכו' כוללים סילוק הפסולת למקום המאושר לכך להטמנה או תחנת מעבר הקרובה ביותר, לפי הוראת המפקח. 
המחיר אינו כולל תשלום אגרות שפיכה. עבור אגרות שפיכה ישולם לקבלן לפי הנחיות שיקבע היזם בחוזה לפני תחילת העבודה. </t>
  </si>
  <si>
    <t>סה"כ להערות כלליות לפרק 24 הריסות ופירוקים</t>
  </si>
  <si>
    <t>01.24.020</t>
  </si>
  <si>
    <t>הריסת יסודות, קורות, עמודי יסוד, קורות יסוד וקירות מסד מבטון</t>
  </si>
  <si>
    <t>01.24.020.0001</t>
  </si>
  <si>
    <t xml:space="preserve">הריסה ופינוי של קירות מסד מבטון, לרבות חיתוך הזיון. כל מחירי עבודות ההריסה, הפירוק, הניסור וכו' כוללים סילוק הפסולת למקום המאושר לכך להטמנה או תחנת מעבר הקרובה ביותר, לפי הוראת המפקח. </t>
  </si>
  <si>
    <t>סה"כ להריסת יסודות, קורות, עמודי יסוד, קורות יסוד וקירות מסד מבטון</t>
  </si>
  <si>
    <t>01.24.030</t>
  </si>
  <si>
    <t>שונות</t>
  </si>
  <si>
    <t>01.24.030.0001</t>
  </si>
  <si>
    <t xml:space="preserve"> פירוק זמני של גשר שילוט קיים מפלדה הנתמך ע"י קיר הדיפון הקיים והרכבתו מחדש בגמר העבודה, העבודה כוללת את כלל המרכיבים הנדרשים להשלמת הסעיף כדוג' שמירה, אחסון, כלים הנדסיים וכיו"ב. </t>
  </si>
  <si>
    <t>סה"כ להריסות ופירוקים</t>
  </si>
  <si>
    <t>01.26</t>
  </si>
  <si>
    <t>עוגני קרקע</t>
  </si>
  <si>
    <t>01.26.010</t>
  </si>
  <si>
    <t>הערות כלליות לפרק 26 עוגני קרקע</t>
  </si>
  <si>
    <t>01.26.010.0001</t>
  </si>
  <si>
    <t xml:space="preserve"> הקידוח אינו כולל מעבר דרך בטון וברזל שיתומחרו בנפרד </t>
  </si>
  <si>
    <t xml:space="preserve"> סה"כ להערות כלליות לפרק 26 עוגני קרקע </t>
  </si>
  <si>
    <t>01.26.020</t>
  </si>
  <si>
    <t>עוגני קרקע קבועים</t>
  </si>
  <si>
    <t>01.26.020.0001</t>
  </si>
  <si>
    <t>מכלול עוגן קרקע קבוע, עם הגנה כפולה כנגד קורוזיה DCP מיוצרת במפעל, תוצרת יצרן מוכר ומאושר לייצור עוגני קרקע , באורך 15 מ' לכוח עבודה 45 עד 50 טון. אורך חופשי מינימלי לפי חישוב ואורך עיגון 10 מטר מינימום. אספקה, התקנה וביצוע מושלמים לפי המפרט המיוחד והתוכניות, כולל בדיקות התאמה וקבלה, נעילה ובדיקות כוח משתייר עד 10 יממות, כולל התקנה של תאי הכוח וביצוע קריאות, אטימה, כיסוי וכו'. תאי הכוח עצמם והפלטות המתאמות שלהם אינם כלולים במחיר העוגן</t>
  </si>
  <si>
    <t xml:space="preserve"> יח' </t>
  </si>
  <si>
    <t>01.26.020.0002</t>
  </si>
  <si>
    <t>תוספת לכל 1.0 מ' נוסף לאורך החופשי של העוגן. התוספת כוללת את כל האמור לגבי העוגן.</t>
  </si>
  <si>
    <t>01.26.020.0003</t>
  </si>
  <si>
    <t>עוגן ניסוי המבוצע בנפרד מתכולת העבודה. המחיר כולל הובלה והתארגנות.</t>
  </si>
  <si>
    <t>01.26.020.0004</t>
  </si>
  <si>
    <t>תוספת למחיר עוגנים קבועים מבוצעים דרך קיר סלארי קיים מבטון מזוין בעובי 1.0 מ' במרחק 2.0-3.0 מ' ממישור קידוח העוגן.</t>
  </si>
  <si>
    <t>01.26.020.0005</t>
  </si>
  <si>
    <t>תוספת לעוגנים קבועים עבור כל מ"ק דייס נוסף, מעל 3 פעמים הנפח התיאורטי של הקדח (לכל עוגן בנפרד), המדידה תיעשה לפי שקי מלט, החישוב יעשה ע"פ יחס מים/צמנט של 0.44</t>
  </si>
  <si>
    <t>סה"כ לעוגני קרקע קבועים</t>
  </si>
  <si>
    <t>01.26.030</t>
  </si>
  <si>
    <t>ניטור עוגנים</t>
  </si>
  <si>
    <t>01.26.030.0001</t>
  </si>
  <si>
    <t>אספקה והתקנה של תא כוח עד 75 טון קוטר פנימי 110 מ"מ כולל פלטות מתאמות, הכל עם מקדם ביטחון של %150 מהטווח של 75 טון (112 טון) ובעל רמת עמידות לרטיבות 8IP6 בהתאם למפרט המיוחד לניטור תאי הכוח כולל חיווט התא לבקר האלחוטי. העבודה כוללת תכנון המערכת של פריסת תאי הכוח ומיקומם. אספקה והתקנה מושלמת לפי התוכניות והמפרט המיוחד ותפקוד תקין בהתאם למעקב האינטרנטי לרבות תחזוקה וניטור עד סיום הביצוע של כל העוגנים והקירות ואישורם.</t>
  </si>
  <si>
    <t>01.26.030.0002</t>
  </si>
  <si>
    <t xml:space="preserve"> אספקה והתקנה של אוגר נתונים אלחוטי עבור תאי כוח, טילטמטרים ואינקלינומטרים IPI, כולל פנל סולרי או חיבור חשמל קבוע לתאי כוח אלחוטיים כולל אוגר נתונים וכרטיס סים בהתאם למפרט המיוחד, חיבור ושימוש באתר האינטרנט און ליין הכולל הגדרת גבולות, גרפים נתונים והתרעות בהתאם למפרט המיוחד, לרבות תחזוקה וניטור עד סיום הביצוע של כל העוגנים והקירות ואישורם.</t>
  </si>
  <si>
    <t>01.26.030.0003</t>
  </si>
  <si>
    <t>אספקה והתקנה של טילטמטר - מד נטייה דו/תלת צירי אלחוטי בהתאם למפרט המיוחד, עבודה מושלמת ותפקוד תקין לפי קריאות באתר האינטרנט לרבות תחזוקה וניטור עד סיום הביצוע של כל העוגנים והקירות ואישורם.</t>
  </si>
  <si>
    <t>01.26.030.0004</t>
  </si>
  <si>
    <t>אספקה והתקנה של שרוולי פלדה "6 בעובי דופן 2.9 מ"מ כהכנה לאינקלינומטרים בקירות הסלארי ובראשי הקיר ובולט 20 ס"מ מעל קורת הראש.</t>
  </si>
  <si>
    <t>01.26.030.0005</t>
  </si>
  <si>
    <t>אינקלינומטרים - כולל, צינור אינקלינומטר ABS תקני בקוטר 70 מ"מ, פקק תחתון, ביצוע דיוס כפול, מכסה עליון אטום מפלדה עם מנעול כולל לוגו נת"ע ומספר שוחה מוטבעים על גבי המכסה, מדידת אפס כולל ספירלומטר לתקינות צינורות של אינקלינומטרים, מדידות והכנת דוחות במהלך הביצוע ועד סיום ביצוע העוגנים והקירות ואישורם. הכל בהתאם למפרט המיוחד.</t>
  </si>
  <si>
    <t>01.26.030.0006</t>
  </si>
  <si>
    <t>מכלול אספקה, התקנה ומדידת פריזמות לתזוזות אופקיות ואנכיות כמתואר במפרט המיוחד לניטור כולל דוח עד השלמת ביצוע העוגנים והקירות ואישורם, בהתאם למפרט המיוחד.</t>
  </si>
  <si>
    <t>01.26.030.0007</t>
  </si>
  <si>
    <t>ניטור ומדידה של כל המכשירים, העברת דוחות ודיווח שוטף אינטרנטי כולל תחזוקה והחלפה של ציוד במידת הצורך.</t>
  </si>
  <si>
    <t>שנה</t>
  </si>
  <si>
    <t>סה"כ לניטור עוגנים</t>
  </si>
  <si>
    <t>01.26.040</t>
  </si>
  <si>
    <t>ניטור כביש</t>
  </si>
  <si>
    <t>01.26.040.0001</t>
  </si>
  <si>
    <t>התקנת מערכת ATS לניטור כבישים, לרבות אספקה והתקנה על גבי עמוד מתכת בגובה כ־3.0 מ׳, כולל כלוב הגנה סגור למניעת פגיעה, מגע וגניבה, עם מנעול רב־בריח או שווה ערך.
הסעיף כולל ביצוע בסיס בטון ו/או יציקות לפי הצורך, שימוש באמצעי הרמה וציוד מכני, קונפיגורציה, הקמה וכיול של המערכת, והכנת דוח התקנה, הכול בהתאם למפרט המיוחד.</t>
  </si>
  <si>
    <t>יח׳</t>
  </si>
  <si>
    <t>01.26.040.0002</t>
  </si>
  <si>
    <t>אספקת של פריזמות עיני חתול מותאמות ומאושרות, לרבות קידוח בכביש, עיגון באמצעות בורג מרכזי ו־4 ברגי עיגון נוספים מותאמים לאספלט, כולל שימוש בדבק ו/או אפוקסי ייעודי לאספלט, הכול בהתאם למפרט המיוחד.</t>
  </si>
  <si>
    <t>01.26.040.0003</t>
  </si>
  <si>
    <t>התקנת פריזמות עיני חתול על הכביש כולל קורדינאטות מיקום (התקנות לילה) לרבות ברגים והדבקה בדבק אפוקסי ייעודי בהתאם למפרט המיוחד</t>
  </si>
  <si>
    <t>יום</t>
  </si>
  <si>
    <t>01.26.040.0004</t>
  </si>
  <si>
    <t>אספקה והתקנה של פריזמות רפרנס B.M LBAR  חד או דו כיווניות בהתאם למפרט המיוחד.</t>
  </si>
  <si>
    <t>01.26.040.0005</t>
  </si>
  <si>
    <t>השכרה ותפעול של מערכת ATS אחת לניטור כבישים, לרבות שימוש במחשב PC ובתוכנה אינטרנטית ייעודית, מערכת קריאה אוטומטית ורציפה מאושרת, מערכת התראות בזמן אמת עם הגדרת ספי וגבולות התראה, גישה מלאה לכלל המשתמשים ושליטה מרחוק. הסעיף כולל מערכת סולארית, סוללת גיבוי, תוכנה וכל האביזרים הנלווים, וכן מדידה רציפה של הפריזמות המותקנות בראש קיר הדיפון, הכול בהתאם למפרט המיוחד.</t>
  </si>
  <si>
    <t>חודש</t>
  </si>
  <si>
    <t>01.26.040.0006</t>
  </si>
  <si>
    <t>ניקיון ותחזוקה של פריזמות עיני חתול ופריזמות LBAR לפי הצורך, לרבות עבודות לילה, חיזוק ברגים, ביצוע תיקונים והחלפת פריזמות שנפגעו ו/או נגנבו, בהתאם להנחיות מנהל הפרויקט.
הסעיף אינו כולל אספקת פריזמות חלופיות ו/או חומרים להתקנתן.</t>
  </si>
  <si>
    <t>01.26.040.0007</t>
  </si>
  <si>
    <t>החלפה ואחזקה שוטפת של פריזמות עיני חתול שנפגעו בתקופת הביצוע.</t>
  </si>
  <si>
    <t>סה"כ לניטור כביש</t>
  </si>
  <si>
    <t>סה"כ לעוגני קרקע</t>
  </si>
  <si>
    <t>01.40</t>
  </si>
  <si>
    <t xml:space="preserve">פיתוח נופי </t>
  </si>
  <si>
    <t>01.40.010</t>
  </si>
  <si>
    <t>ריצוף באבנים משתלבות</t>
  </si>
  <si>
    <t>01.40.010.0001</t>
  </si>
  <si>
    <t>ריצוף באבנים משתלבות בעובי 6 ס"מ, בהתאם למידות המשתלבות הנמצאות במדרכה קיימת ו/או לדרישות העירייה, תוצרת "ולפמן" או ש"ע, לרבות חול 5 ס"מ (לא כולל מצע), גוון צבעוני - בהתאם למופיע במצב הקיים</t>
  </si>
  <si>
    <t>מ"ר</t>
  </si>
  <si>
    <t>01.40.010.0002</t>
  </si>
  <si>
    <t>נגיש- אבן סימון/אזהרה מוביל (עם בליטות או פסים) לאנשים כבדי ראיה (עיוורים) בהנמכת ריצוף במעברי חציה, במידות 20/20/6 ס"מ, בגוון אפור</t>
  </si>
  <si>
    <t>סה"כ לריצוף באבנים משתלבות</t>
  </si>
  <si>
    <t>01.40.020</t>
  </si>
  <si>
    <t xml:space="preserve">אבני שפה וגן, אבני תיחום </t>
  </si>
  <si>
    <t>01.40.020.0001</t>
  </si>
  <si>
    <t>אבן שפה לכביש במידות 17/25/100 ס"מ, לרבות יסוד ומשענת בטון, גוון אפור</t>
  </si>
  <si>
    <t>01.40.020.0003</t>
  </si>
  <si>
    <t>אבן בלימה לרכב במידות 13/24/180 ס"מ תוצרת "ולפמן" או ש"ע, לרבות תושבת בטון, גוון אפור</t>
  </si>
  <si>
    <t>01.40.020.0004</t>
  </si>
  <si>
    <t>אבן גן במידות 10/20/100 ס"מ לרבות יסוד ומשענת בטון, גוון צבעוני - על בסיס מלט אפור</t>
  </si>
  <si>
    <t>01.40.020.0005</t>
  </si>
  <si>
    <t>אבן אי תנועה משופעת, במידות 23/23/100 ס"מ לרבות יסוד ומשענת בטון, בגוון צבעוני - על בסיס מלט אפור</t>
  </si>
  <si>
    <t xml:space="preserve">סה"כ לאבני שפה וגן, אבני תיחום </t>
  </si>
  <si>
    <t xml:space="preserve">סה"כ לפיתוח נופי </t>
  </si>
  <si>
    <t>01.44</t>
  </si>
  <si>
    <t>גידור</t>
  </si>
  <si>
    <t>01.44.010</t>
  </si>
  <si>
    <t>גדרות מתיל, רשת, לוחות פח</t>
  </si>
  <si>
    <t>01.44.010.0001</t>
  </si>
  <si>
    <t>גדר מפנל מבודד בעובי 50 מ"מ, הפנל עשוי מפח עליון ותחתון מגולוונים וצבועים עם בידוד פוליסטירן מוקצף (קל-קר), הגדר בגובה של לפחות 2.0 מ', לרבות פרופיל סגירה U עליון ותחתון, אביזרי חיבור, עמודים מגולוונים מצינור קוטר 2/"3 כל 3.0 מ' ויסודות בטון או מעוגנים בקרקע בעומק של 0.7 מ', זוהי גדר בעלת צד חלק המתאים להדבקת מדבקת מיתוג</t>
  </si>
  <si>
    <t>01.44.010.0002</t>
  </si>
  <si>
    <t>פירוק גדר מפנלים מבודדים, בגובה עד 2.5 מ', לרבות עמודים ויסודות (במידה ונדרש)</t>
  </si>
  <si>
    <t>מ"א</t>
  </si>
  <si>
    <t>01.44.010.0003</t>
  </si>
  <si>
    <t>החלפת פנלים מבודדים (בעובי 50 מ"מ) שנפגעו בגדר קיימת בגובה עד 2.5 מ', לרבות חיתוך פרופילי U עליון או תחתון ופילוס העמודים הקיימים</t>
  </si>
  <si>
    <t>01.44.010.0004</t>
  </si>
  <si>
    <t>החלפת עמודי גדר ופנלים מבודדים (בעובי 50 מ"מ) שנפגעו בגדר קיימת בגובה עד 2.5 מ', לרבות חיתוך פרופילי U עליון או תחתון וביסוס/עיגון/פילוס העמודים החדשים</t>
  </si>
  <si>
    <t>01.44.010.0005</t>
  </si>
  <si>
    <t>התקנה בלבד של גדר מפנלים מבודדים, בגובה עד 2.5 מ', לרבות פרופילי סגירה U עליון ותחתון, אביזרי חיבור, עמודים ויסודות (לא באזור סלעי)</t>
  </si>
  <si>
    <t>01.44.010.0006</t>
  </si>
  <si>
    <t>פירוק והתקנה מחדש של גדר מפנלים מבודדים, בגובה עד 2.5 מ', לרבות פרופיל סגירה U עליון ותחתון, אביזרי חיבור, עמודים ויסודות (לא באזור סלעי)</t>
  </si>
  <si>
    <t>סה"כ לגדרות מתיל, רשת, לוחות פח</t>
  </si>
  <si>
    <t>01.44.020</t>
  </si>
  <si>
    <t>שערים מפרופילי פלדה</t>
  </si>
  <si>
    <t>01.44.020.0001</t>
  </si>
  <si>
    <t>שער דו-כנפי מגולוון דגם "דו כנפי ערן עם קרן" או "צבר קרן" או ש"ע במידות 700/225 ס"מ עשוי מפרופילים ישרים בגובה 2 מ' וקרן באורך 0.3 מ' בזווית של 45 מעלות, מסגרת מפרופיל 60/60/2 מ"מ, ניצבים מפרופיל 25/25/1.5 מ"מ במרווח של 99 מ"מ, לרבות עמודים מפרופיל 150/150/4 מ"מ, אוזניים למנעול תלייה, בריחים לקרקע ויסודות בטון במידות 70/70/100 ס"מ</t>
  </si>
  <si>
    <t>01.44.020.0002</t>
  </si>
  <si>
    <t>שער דו-כנפי מגולוון דגם "דו כנפי ערן עם קרן" או "צבר קרן" או ש"ע במידות 600/225 ס"מ עשוי מפרופילים ישרים בגובה 2 מ' וקרן באורך 0.3 מ' בזווית של 45 מעלות, מסגרת מפרופיל 60/60/2 מ"מ, ניצבים מפרופיל 25/25/1.5 מ"מ במרווח של 99 מ"מ, לרבות עמודים מפרופיל 150/150/4 מ"מ, אוזניים למנעול תלייה, בריחים לקרקע ויסודות בטון במידות 70/70/100 ס"מ</t>
  </si>
  <si>
    <t>01.44.020.0003</t>
  </si>
  <si>
    <t>מחסום זרוע קל באורך עד 6.0 מ' דגם "קשת/ רב בריח" עם אישור מכון התקנים הישראלי, כדוגמת "קשת מערכות שערים" או ש"ע, המחסום עם מערכת בטיחות מובנת, לרבות זרוע אלומיניום, מנוע, גיר, לוח פיקוד, זוג עיניים פוטואלקטריות, מקלט ושלט מסוג "רולינג קוד". המחיר  כולל נקודת חשמל ותשתית מתח נמוך</t>
  </si>
  <si>
    <t>סה"כ לשערים מפרופילי פלדה</t>
  </si>
  <si>
    <t>סה"כ לגידור</t>
  </si>
  <si>
    <t>01.51</t>
  </si>
  <si>
    <t>סלילת כבישים ורחבות</t>
  </si>
  <si>
    <t>01.51.010</t>
  </si>
  <si>
    <t>עבודות הכנה ופירוק</t>
  </si>
  <si>
    <t>01.51.010.0001</t>
  </si>
  <si>
    <t>פירוק בור ספיגה קיים</t>
  </si>
  <si>
    <t>01.51.010.0002</t>
  </si>
  <si>
    <t>חישוף השטח  בהתאם להנחיית המפקח</t>
  </si>
  <si>
    <t>01.51.010.0003</t>
  </si>
  <si>
    <t>פירוק תאי קליטה כולל רשת, לרבות מילוי הבור עם חול או מצע מהודק</t>
  </si>
  <si>
    <t>01.51.010.0004</t>
  </si>
  <si>
    <t>פירוק מיסעת אספלט בכל עובי</t>
  </si>
  <si>
    <t>01.51.010.0005</t>
  </si>
  <si>
    <t>קרצוף מיסעת אספלט קיים בכל עובי</t>
  </si>
  <si>
    <t>01.51.010.0006</t>
  </si>
  <si>
    <t>ניסור מיסעת בטון לא מזוין ו/או ריצוף אבנים משתלבות בכל עובי</t>
  </si>
  <si>
    <t>01.51.010.0007</t>
  </si>
  <si>
    <t>פירוק תמרור עם שני עמודים, לרבות פירוק היסוד ומילוי הבור</t>
  </si>
  <si>
    <t>01.51.010.0008</t>
  </si>
  <si>
    <t>פירוק מעקות בטיחות  מבטון מכל סוג שהוא</t>
  </si>
  <si>
    <t>01.51.010.0009</t>
  </si>
  <si>
    <t>פירוק גדר מפרופלי פלדה או מרשתות פלדה מרותכים בגובה עד 2 מ'</t>
  </si>
  <si>
    <t>סה"כ לעבודות הכנה ופירוק</t>
  </si>
  <si>
    <t>01.51.020</t>
  </si>
  <si>
    <t>מצעים ותשתיות</t>
  </si>
  <si>
    <t>01.51.020.0001</t>
  </si>
  <si>
    <t xml:space="preserve">מצע סוג א' לרבות פיזור והידוק מבוקר, המצע יסופק ממחצבה מאושרת. </t>
  </si>
  <si>
    <t>סה"כ למצעים ותשתיות</t>
  </si>
  <si>
    <t>01.51.030</t>
  </si>
  <si>
    <t>עבודות אספלט</t>
  </si>
  <si>
    <t>01.51.030.0001</t>
  </si>
  <si>
    <t>ציפוי יסוד באימולסיה ביטומנית בשיעור של 0.8-1.2 ק"ג/מ''ר</t>
  </si>
  <si>
    <t>01.51.030.0002</t>
  </si>
  <si>
    <t>ציפוי מאחה באימולסיה ביטומנית בשיעור של 0.5 ק"ג/מ''ר</t>
  </si>
  <si>
    <t>01.51.030.0003</t>
  </si>
  <si>
    <t>שכבה מקשרת מבטון אספלט בעובי 5 ס"מ מתערובת עם אבן דולומיט גודל מקסימלי 25 מ"מ ("1), ביטומן 68-10 PG, לרבות פיזור והידוק</t>
  </si>
  <si>
    <t>01.51.030.0004</t>
  </si>
  <si>
    <t>שכבה נושאת עליונה בכבישים מבטון אספלט בעובי 5 ס"מ מתערובת עם אבן דולומיט גודל מקסימלי 19 מ"מ ("3/4), ביטומן 68-10 PG, לרבות פיזור והידוק</t>
  </si>
  <si>
    <t>01.51.030.0005</t>
  </si>
  <si>
    <t>שכבה מקשרת מבטון אספלט בעובי 6 ס"מ מתערובת עם אבן דולומיט גודל מקסימלי 25 מ"מ ("1), ביטומן 68-10 PG, לרבות פיזור והידוק</t>
  </si>
  <si>
    <t>01.51.030.0006</t>
  </si>
  <si>
    <t>תא''צ 25 בעובי 5 ס''מ עם אגרגט גס גירי/דולומיטי סוג א' וביטומן PG70-10</t>
  </si>
  <si>
    <t xml:space="preserve"> 01.51.030.0007 </t>
  </si>
  <si>
    <t xml:space="preserve">תוספת לאספלט עבור ביטומן מסוג ביטומן 74-10 PG או 70-10 PG במקום ביטומן מסוג 68-10 PG </t>
  </si>
  <si>
    <t xml:space="preserve"> טון </t>
  </si>
  <si>
    <t xml:space="preserve"> 01.51.030.0008</t>
  </si>
  <si>
    <t>שכבה מקשרת מבטון אספלט בעובי8 ס"מ מתערובת עם אבן דולומיט גודל מקסימלי 25 מ"מ ("1), ביטומן 68-10 PG, לרבות פיזור והידוק</t>
  </si>
  <si>
    <t>סה"כ לעבודות אספלט</t>
  </si>
  <si>
    <t>01.51.040</t>
  </si>
  <si>
    <t>עבודות עפר למעבירי מים ותשתיות לניקוז</t>
  </si>
  <si>
    <t>01.51.040.0001</t>
  </si>
  <si>
    <t xml:space="preserve">חפירת תעלת ניקוז פתוחה בכל עומק ורוחב הנדרשים </t>
  </si>
  <si>
    <t>סה"כ לעבודות עפר למעבירי מים ותשתיות לניקוז</t>
  </si>
  <si>
    <t>01.51.050</t>
  </si>
  <si>
    <t>תאי בקרה - תפיסה (קולטנים)</t>
  </si>
  <si>
    <t>01.51.050.0001</t>
  </si>
  <si>
    <t>תא קליטה ראשי במידות 76/37 ס"מ ובעומק 1.25 מ' ללא אבן שפה, מס' רשתות 1 ומסגרת, לעומס 25 טון C250</t>
  </si>
  <si>
    <t>01.51.050.0002</t>
  </si>
  <si>
    <t>תוספת לתא קליטה ראשי במידות 80/45 ס"מ עבור תא קליטה אמצעי/סופי במידות 80/37 ס"מ ובעומק פנים 1.2 מ', ללא אבן שפה, מס' רשתות 1 ומסגרת, לעומס 25 טון C250</t>
  </si>
  <si>
    <t>סה"כ לתאי בקרה - תפיסה (קולטנים)</t>
  </si>
  <si>
    <t>01.51.060</t>
  </si>
  <si>
    <t xml:space="preserve">ריצוף וציפוי מאבן, בתעלות, מעברים ומדרונות  </t>
  </si>
  <si>
    <t>01.51.060.0001</t>
  </si>
  <si>
    <t xml:space="preserve">ריצוף אבן (ריפ ראפ) בתעלות ובמעברים, לרבות פוגות בטון וטיט. תשתית מצע, משטחי בטון וחגורות בטון כלולות במחיר בהתאם לפרטים בתוכניות </t>
  </si>
  <si>
    <t xml:space="preserve">סה"כ לריצוף וציפוי מאבן, בתעלות, מעברים ומדרונות  </t>
  </si>
  <si>
    <t>01.51.070</t>
  </si>
  <si>
    <t>תמרור ושילוט</t>
  </si>
  <si>
    <t>01.51.070.0001</t>
  </si>
  <si>
    <t>עמוד מגולוון כולל תמרור מחזיר אור מסוג עירוני, דרגת מחזיר אור RA1 לפי ת"י 12899 חלק 1, לרבות יסוד</t>
  </si>
  <si>
    <t>סה"כ לתמרור ושילוט</t>
  </si>
  <si>
    <t>01.51.080</t>
  </si>
  <si>
    <t>צביעה וסימון דרכים ומסלולים</t>
  </si>
  <si>
    <t xml:space="preserve">01.51.080.0001 </t>
  </si>
  <si>
    <t xml:space="preserve"> צביעת קווים ברוחב 10 ס"מ בצבע חד רכיבי לבן/צהוב מלא/מקווקו, לרבות אחריות 12 חודשים </t>
  </si>
  <si>
    <t xml:space="preserve"> מ' </t>
  </si>
  <si>
    <t xml:space="preserve"> 01.51.080.0002 </t>
  </si>
  <si>
    <t xml:space="preserve"> צביעת קווים ברוחב 15 ס"מ בצבע חד רכיבי לבן/צהוב מלא/מקווקו, לרבות אחריות 12 חודשים. </t>
  </si>
  <si>
    <t xml:space="preserve"> מ"א </t>
  </si>
  <si>
    <t xml:space="preserve"> 01.51.080.0003 </t>
  </si>
  <si>
    <t xml:space="preserve"> צביעת קווים ברוחב 30 ס"מ בצבע חד רכיבי לבן/צהוב מלא/מקווקו, לרבות אחריות 12 חודשים </t>
  </si>
  <si>
    <t xml:space="preserve"> 01.51.080.0004 </t>
  </si>
  <si>
    <t xml:space="preserve"> צביעת מעברי חצייה (קווים ברוחב 50 ס"מ)בצבע חד רכיבי לבן/צהוב, לרבות אחריות 12 חודשים </t>
  </si>
  <si>
    <t xml:space="preserve"> מ"ר </t>
  </si>
  <si>
    <t xml:space="preserve"> 01.51.080.0005 </t>
  </si>
  <si>
    <t xml:space="preserve"> צביעת חץ בודד בצבע חד רכיבי לבן/צהוב, לרבות אחריות 12 חודשים </t>
  </si>
  <si>
    <t xml:space="preserve"> 01.51.080.0006 </t>
  </si>
  <si>
    <t xml:space="preserve"> צביעת חץ כפול בצבע חד רכיבי לבן/צהוב, לרבות אחריות 12 חודשים </t>
  </si>
  <si>
    <t xml:space="preserve"> 01.51.080.0007 </t>
  </si>
  <si>
    <t xml:space="preserve"> צביעת קווים ברוחב 15 ס"מ בצבע דו רכיבי "ארוך קיים", בגוון לבן/צהוב, במרקם "דמעות", לרבות אחריות 24 חודשים </t>
  </si>
  <si>
    <t xml:space="preserve"> 01.51.080.0008 </t>
  </si>
  <si>
    <t xml:space="preserve"> צביעת שני קווים במקביל ברוחב 10 ס"מ כל קו, עם מרחק של 10 ס"מ ביניהם, בצבע דו רכיבי "ארוך קיים", בגוון לבן/צהוב, במרקם "דמעות", לרבות אחריות 24 חודשים </t>
  </si>
  <si>
    <t xml:space="preserve"> 01.51.080.0009 </t>
  </si>
  <si>
    <t xml:space="preserve"> צביעת שטחים, לרבות איי תנועה, בצבע דו רכיבי "ארוך קיים", בגוון לבן/צהוב, במרקם "דמעות", לרבות אחריות 24 חודשים </t>
  </si>
  <si>
    <t xml:space="preserve"> 01.51.080.0010 </t>
  </si>
  <si>
    <t xml:space="preserve"> צביעת חץ בודד ו/או חץ כפול ו/או חץ משולש, בצבע דו רכיבי "ארוך קיים", בגוון לבן/צהוב, במרקם "דמעות", לרבות אחריות 24 חודשים </t>
  </si>
  <si>
    <t xml:space="preserve"> 01.51.080.0011 </t>
  </si>
  <si>
    <t xml:space="preserve"> צביעת שטחים, לרבות איי תנועה, בצבע חד רכיבי לבן/צהוב, לרבות אחריות 12 חודשים. </t>
  </si>
  <si>
    <t xml:space="preserve"> 01.51.080.0012 </t>
  </si>
  <si>
    <t xml:space="preserve"> צביעת אבני שפה בצבע חד רכיבי בגוונים שונים, לרבות אחריות 12 חודשים </t>
  </si>
  <si>
    <t xml:space="preserve"> 01.51.080.0013 </t>
  </si>
  <si>
    <t xml:space="preserve"> מחיקת שטחי צבע בצבע שחור </t>
  </si>
  <si>
    <t xml:space="preserve"> 01.51.080.0014 </t>
  </si>
  <si>
    <t xml:space="preserve"> מחיקה מכאנית של סיימונים קיימים בכביש, בצבע חד רכיבי באמצעות מכונה עם לחץ מים גבוה. המחיר של מחיקה לפי שטח הצבע שנמחק בתוספת 2.5 ס"מ מכל צד, המחיר הינו לכמות של מעל 280 מ"ר. </t>
  </si>
  <si>
    <t>סה"כ לצביעה וסימון דרכים ומסלולים</t>
  </si>
  <si>
    <t>01.51.090</t>
  </si>
  <si>
    <t>מעקות בטיחות מבטון</t>
  </si>
  <si>
    <t xml:space="preserve">01.51.090.0001 </t>
  </si>
  <si>
    <t xml:space="preserve"> מעקה בטיחות טרומי דגם "80E/6M-Delta bloc" ביחידות של 6 מ' לרמת בלימה 2H עם רוחב פעיל 1W לפחות תוצרת "ולפמן" או ש"ע </t>
  </si>
  <si>
    <t xml:space="preserve"> 01.51.090.0002 </t>
  </si>
  <si>
    <t xml:space="preserve"> מעקה בטיחות טרומי דגם "80AS-E-Delta bloc" ביחידות של 6 מ' לרמת בלימה 2H עם רוחב פעיל 1W לפחות תוצרת "ולפמן" או ש"ע </t>
  </si>
  <si>
    <t xml:space="preserve"> 01.51.090.0003 </t>
  </si>
  <si>
    <t xml:space="preserve"> יחידת פיצול למעקה בטיחות טרומי בגובה 80 ס"מ. (המחיר הינו במידה ובוצעה הזמנה מינימלית של 1000 מ' מעקות בטיחות טרומי דגם "Delta bloc") </t>
  </si>
  <si>
    <t xml:space="preserve"> 01.51.090.0004 </t>
  </si>
  <si>
    <t xml:space="preserve"> יחידת קצה למעקה בטיחות טרומי בגובה 80 ס"מ. (המחיר הינו במידה ובוצעה הזמנה מינימלית של 1000 מ' מעקות בטיחות טרומי דגם "Delta bloc") </t>
  </si>
  <si>
    <t xml:space="preserve"> 01.51.090.0005 </t>
  </si>
  <si>
    <t xml:space="preserve"> יחידת מעבר ממעקה בטיחות מבטון מכל סוג שהוא לחיבור מעקה מפלדה מכל סוג שהוא. </t>
  </si>
  <si>
    <t>סה"כ למעקות בטיחות מבטון</t>
  </si>
  <si>
    <t>01.51.100</t>
  </si>
  <si>
    <t>סופגי אנרגיה</t>
  </si>
  <si>
    <t>01.51.100.0001</t>
  </si>
  <si>
    <t>סופג אנרגיה קבוע דגם "TAU MASH" או ש"ע לרמת תפקוד TL-2 לרבות מסגרות פלדה עם כבלי מתיחה ועיגון באורך 4.7 מ', רוחב 0.88 מ' וגובה 0.83 מ'</t>
  </si>
  <si>
    <t>סה"כ לסופגי אנרגיה</t>
  </si>
  <si>
    <t>סה"כ לסלילת כבישים ורחבות</t>
  </si>
  <si>
    <t>01.57</t>
  </si>
  <si>
    <t>קווי מים, ביוב ותיעול</t>
  </si>
  <si>
    <t>01.57.010</t>
  </si>
  <si>
    <t>צינורות תיעול (ניקוז) מבטון מזוין</t>
  </si>
  <si>
    <t>01.57.010.0001</t>
  </si>
  <si>
    <t>צינורות מבטון מזוין לפי ת"י 27 סוג 1 עם אטם תיקני על ה"זכר" דרג 5 קוטר 40 ס"מ מונחים בקרקע בהתאם לעומקים המופיעים בתוכניות לרבות עבודות חפירה, עטיפת חול ומילוי חוזר</t>
  </si>
  <si>
    <t>01.57.010.0002</t>
  </si>
  <si>
    <t xml:space="preserve"> צינורות מבטון מזוין לפי ת"י 27 סוג 1 עם אטם תיקני על ה"זכר" דרג 5 קוטר 60 ס"מ מונחים בקרקע בהתאם לעומקים המופיעים בתוכניות , לרבות עבודות חפירה, עטיפת חול ומילוי חוזר  </t>
  </si>
  <si>
    <t>סה"כ לצינורות תיעול (ניקוז) מבטון מזוין</t>
  </si>
  <si>
    <t>01.57.020</t>
  </si>
  <si>
    <t>חיבור קווי ניקוז לתאי ניקוז קיימים</t>
  </si>
  <si>
    <t>01.57.020.0001</t>
  </si>
  <si>
    <t>חיבור קו ניקוז קוטר 40 ס"מ לתא ניקוז קיים, לרבות כל עבודות הניסור, החפירה, עבודות החיבור, איטום, עיבוד המתעל וכל החומרים הדרושים, מותקן מושלם כולל החזרת המצב לקדמותו</t>
  </si>
  <si>
    <t>סה"כ לחיבור קווי ניקוז לתאי ניקוז קיימים</t>
  </si>
  <si>
    <t>01.57.03</t>
  </si>
  <si>
    <t>צינורות תיעול (ניקוז) מפוליאתילן שרשורי, מפוליאתילן מחוזקים בפלדה ומפוליאתילן מחוזק בפוליפרופילן</t>
  </si>
  <si>
    <t xml:space="preserve">  </t>
  </si>
  <si>
    <t xml:space="preserve">01. 57.030.0001 </t>
  </si>
  <si>
    <t xml:space="preserve"> צינורות לתיעול (ניקוז) ולביוב מפוליאתילן שרשורי בעל דופן מבני דגם "פלדו" (SN8) כדוגמת "אברות" לפי ת"י 21138 חלק 3, קוטר פנימי 600 מ"מ  </t>
  </si>
  <si>
    <t>01. 57.030.0002</t>
  </si>
  <si>
    <t xml:space="preserve"> מכסה בקרה (פקק קצה) קוטר פנימי 600 מ"מ, HDPE PE-100, SDR-33  </t>
  </si>
  <si>
    <t xml:space="preserve"> סה"כ לצינורות תיעול (ניקוז) מפוליאתילן שרשורי, מפוליאתילן מחוזקים בפלדה ומפוליאתילן מחוזק בפוליפרופילן </t>
  </si>
  <si>
    <t> </t>
  </si>
  <si>
    <t>סה"כ לקווי מים, ביוב ותיעול</t>
  </si>
  <si>
    <t>01.64</t>
  </si>
  <si>
    <t>אביזרי בטיחות</t>
  </si>
  <si>
    <t>01.64.010</t>
  </si>
  <si>
    <t>אביזרי בטיחות לכביש (שכירות)</t>
  </si>
  <si>
    <t xml:space="preserve">01.64.010.0001 </t>
  </si>
  <si>
    <t xml:space="preserve"> קונוסים חרוטים בגובה 50 ס"מ מיוצרים מ-פי.וי.סי שחור ומחזירי אור כתום זוהר עם בסיס גומי יצוק שחור. מחיר השכרה ליום, לרבות אספקה, הצבה ואחזקה </t>
  </si>
  <si>
    <t xml:space="preserve"> יח'/יום </t>
  </si>
  <si>
    <t xml:space="preserve"> 01.64.010.0002 </t>
  </si>
  <si>
    <t xml:space="preserve"> תמרור פנס מהבהב 932 עם טעינה סולרית. מחיר השכרה ליום, לרבות אספקה, הצבה ואחזקה </t>
  </si>
  <si>
    <t xml:space="preserve"> 01.64.010.0003 </t>
  </si>
  <si>
    <t xml:space="preserve"> תמרור 930 ותמרור 932 פנס מהבהב מורכבים על עמוד מפרופילים 300X30 מ"מ בגובה עד 1.2 מ' או מורכב על מעקה בטיחות. מחיר השכרה ליום, לרבות אספקה, הצבה ואחזקה. </t>
  </si>
  <si>
    <t xml:space="preserve"> 01.64.010.0004 </t>
  </si>
  <si>
    <t xml:space="preserve"> תמרור אזהרה מחזיר אור זוהר מורכב על עמוד מפרופילים 30X30 מ"מ, בגובה עד 1.2 מ' או מורכב על מעקה בטיחות. מחיר השכרה ליום, לרבות אספקה, הצבה ואחזקה </t>
  </si>
  <si>
    <t xml:space="preserve"> 01.64.010.0005 </t>
  </si>
  <si>
    <t xml:space="preserve"> תמרור הוריה מחזיר אור זוהר מורכב על עמוד מפרופילים 30X30 מ"מ, בגובה עד 1.2 מ' או מורכב על מעקה בטיחות. מחיר השכרה ליום, לרבות אספקה, הצבה ואחזקה </t>
  </si>
  <si>
    <t xml:space="preserve"> 01.64.010.0006 </t>
  </si>
  <si>
    <t xml:space="preserve"> שלטים מכל סוג שהוא, במידות עד 1.0 מ"ר, I.H. מחיר השכרה ליום, לרבות אספקה, התקנה ופירוק לתקופת מינימום של 30 יום </t>
  </si>
  <si>
    <t xml:space="preserve"> 01.64.010.0007 </t>
  </si>
  <si>
    <t xml:space="preserve"> צוות אבטחה/מפעילים לרבות עגלת חץ - גדולה וכל הציוד הנדרש , צוות אבטחה הכולל 2 אנשים, טנדר וכל אביזרי הבטיחות הנדרשים. מחיר ליום עבודה עד 9 ש"ע </t>
  </si>
  <si>
    <t xml:space="preserve"> י"ע </t>
  </si>
  <si>
    <t xml:space="preserve"> 01.64.010.0008</t>
  </si>
  <si>
    <t>מעקה בטיחות לכביש מבטון טרומי, מסוג "Rebloc rb60_12" ברמה T3 רוחב פעיל W2,רמת חדירה V12, גובה 60 ס"מ, מחיר ההשכרה הינו במ' מעקה ליום, המחיר לא כולל הובלה, הרכבה ופירוק</t>
  </si>
  <si>
    <t xml:space="preserve">מ'/יום </t>
  </si>
  <si>
    <t xml:space="preserve"> 01.64.010.0009</t>
  </si>
  <si>
    <t>הרכבה או פירוק מעקה בטיחות לכביש מבטון טרומי, מסוג "Rebloc rb60" ברמה T3 רוחב פעיל W2 (מינימום 200 מ')</t>
  </si>
  <si>
    <t xml:space="preserve">מ' </t>
  </si>
  <si>
    <t xml:space="preserve"> 01.64.010.0010</t>
  </si>
  <si>
    <t>הובלה של מעקות בטיחות, מסוג "Rebloc rb60" (מינימום 96 מ' למרחק עד 120 ק"מ)</t>
  </si>
  <si>
    <t xml:space="preserve"> 01.64.010.0011</t>
  </si>
  <si>
    <t>סופג אנרגיה זמני לרמת תפקוד TL-3 מסוג "Absorb-Mash" עשוי מפלסטיק קשיח ממולא במים, באורך 6.4 מ', ברוחב 0.61 מ' ובגובה 1.07 מ', מחיר ההשכרה הינו ביח' ליום, לרבות הובלה, הרכבה ופירוק</t>
  </si>
  <si>
    <t>(יח'/יום)</t>
  </si>
  <si>
    <t xml:space="preserve"> 01.64.010.0012</t>
  </si>
  <si>
    <t>תוספת למעקה בטיחות מסוג  "RB50H_12" REBLOC , עבור גדר עילית REFENCE זמנית, ברמה T3 רוחב פעיל W2, רמת חדירה V12, גובה 104 ס"מ (סה"כ גובה מעקה + גדר - 154 ס"מ), מחיר ההשכרה הינו במ' גדר ליום, המחיר לא כולל הובלה, הרכבה ופירוק.</t>
  </si>
  <si>
    <t>מ"א \ יום</t>
  </si>
  <si>
    <t xml:space="preserve"> 01.64.010.0013</t>
  </si>
  <si>
    <t>הרכבה ופירוק גדר עילית REFENCE ממעקה בטיחות "REBLOC "RB50H</t>
  </si>
  <si>
    <t xml:space="preserve"> 01.64.010.0014</t>
  </si>
  <si>
    <t>הובלת גדר עילית REFENCE למעקה בטיחות "REBLOC "RB50H (מינימום 90 מי למרחק עד 120 ק"מ).</t>
  </si>
  <si>
    <t>סה"כ לאביזרי בטיחות לכביש (שכירות)</t>
  </si>
  <si>
    <t>סה"כ לבטיחות בעבודות בנייה</t>
  </si>
  <si>
    <t xml:space="preserve"> אופציה - מבנה 02</t>
  </si>
  <si>
    <t>02.01</t>
  </si>
  <si>
    <t>02.01.010</t>
  </si>
  <si>
    <t>02.01.010.0001</t>
  </si>
  <si>
    <t>חפירה לכל עומק ,העמסה לשילוח אל מחוץ לאתר ושקילה, הובלה עד 15 ק"מ</t>
  </si>
  <si>
    <t>02.01.010.0002</t>
  </si>
  <si>
    <t>02.01.010.0003</t>
  </si>
  <si>
    <t>02.01.010.0004</t>
  </si>
  <si>
    <t>חפירה לכל עומק כולל העמסה שקילה והובלה לאתרי הקבלן.</t>
  </si>
  <si>
    <t>02.01.010.0005</t>
  </si>
  <si>
    <t>תוספת עבור פינוי עודפי חפירה ממוינים מסעיף 01.01.010.002 למרחק מעבר ל - 15 ק"מ מאתר העבודה לכל ק"מ לאתרי נת"ע בלבד</t>
  </si>
  <si>
    <t>02.26</t>
  </si>
  <si>
    <t>02.26.010</t>
  </si>
  <si>
    <t>02.26.010.0001</t>
  </si>
  <si>
    <t>עוגני הקרקע מכבלים מפלדת דריכה ומחירם בסעיפים שלהלן, כולל את תכנון העוגן ועבודות הדריכה. אורך העוגנים (זמניים וקבועים) המצויין בפרק, הינו אורך כללי של העוגן (קטע מעוגן + קטע חופשי). קטע הכבל שנמצא מעבר לפלטת הדריכה (הדיסקה) ואשר משמש לביצוע הדריכה (מטר או מטר וחצי לפי סוג הג'ק של הקבלן) - אינו נמדד והוא כלול במחיר העוגן.</t>
  </si>
  <si>
    <t>02.26.010.0002</t>
  </si>
  <si>
    <t xml:space="preserve"> הקידוח אינו כולל מעבר דרך בטון וברזל שיתומחרו בנפרד במסגרת פרק של קידוחי יהלום. שימוש בצמנט מסוג B (שימוש בדייס משופר לחוזק של 30 מגפ"ס אחרי 28 יום). </t>
  </si>
  <si>
    <t>02.26.020</t>
  </si>
  <si>
    <t>02.26.020.0001</t>
  </si>
  <si>
    <t>02.26.020.0002</t>
  </si>
  <si>
    <t>02.26.020.0003</t>
  </si>
  <si>
    <t>02.26.020.0004</t>
  </si>
  <si>
    <t xml:space="preserve"> סה"כ לעוגני קרקע קבועים </t>
  </si>
  <si>
    <t>02.26.03</t>
  </si>
  <si>
    <t>ניטור</t>
  </si>
  <si>
    <t>02.26.030.0001</t>
  </si>
  <si>
    <t>אספקה והתקנה של תא כוח עד 75 טון קוטר פנימי 110 מ"מ כולל פלטות מתאמות, הכל עם מקדם ביטחון של 150% מהטווח של 75 טון (112 טון) ובעל רמת עמידות לרטיבות 8IP6 בהתאם למפרט המיוחד לניטור תאי הכוח כולל חיווט התא לבקר האלחוטי. העבודה כוללת תכנון המערכת של פריסת תאי הכוח ומיקומם. אספקה והתקנה מושלמת לפי התוכניות והמפרט המיוחד ותפקוד תקין בהתאם למעקב האינטרנטי לרבות תחזוקה וניטור עד סיום הביצוע של כל העוגנים והקירות ואישורם.</t>
  </si>
  <si>
    <t>02.26.030.0002</t>
  </si>
  <si>
    <t>02.26.030.0003</t>
  </si>
  <si>
    <t>02.26.030.0004</t>
  </si>
  <si>
    <t>אינקלינומטרים - כולל, צינור אינקלינומטר ABS תקני בקוטר 70 מ"מ, פקק תחתון, ביצוע דיוס כפול, מכסה עליון מפלדה עם מנעול, מדידת אפס כולל ספירלומטר לתקינות צינורות של אינקלינומטרים, מדידות והכנת דוחות במהלך הביצוע ועד סיום ביצוע העוגנים והקירות ואישורם. הכל בהתאם למפרט המיוחד.</t>
  </si>
  <si>
    <t>02.26.030.0005</t>
  </si>
  <si>
    <t>02.26.030.0006</t>
  </si>
  <si>
    <t xml:space="preserve"> סה"כ לניטור </t>
  </si>
  <si>
    <t xml:space="preserve"> סה"כ לעוגני קרקע </t>
  </si>
  <si>
    <t xml:space="preserve">מבנה 03 </t>
  </si>
  <si>
    <t>03.99</t>
  </si>
  <si>
    <t>הקצבים - לא לתמחור</t>
  </si>
  <si>
    <t>03.99.010</t>
  </si>
  <si>
    <t>הקצבים כללים</t>
  </si>
  <si>
    <t>03.99.010.0001</t>
  </si>
  <si>
    <t xml:space="preserve">הקצב למימון שוטרים ופקחי תנועה – על פי הצורך בלבד
לניצול רק על פי הנחייה בכתב של מנה"פ, ורק במקרה שבו עלות הפקחים לא תמומן ישירות ע"י נת"ע. ללא תוספת בגין תקורות / רווח קבלן ראשי    </t>
  </si>
  <si>
    <t xml:space="preserve">  הקצב  </t>
  </si>
  <si>
    <t>03.99.010.0002</t>
  </si>
  <si>
    <t>הקצב עבור שירותי פיקוח המטעם הגופים המוסמכים, לשם ביצוע העבודות ו/או העתקת תשתיות בהתאם לתנאים ולאישורים שניתנו, לפי סעיף 8.5 להסכם. 
התשלום יבוצע כנגד הצגת אסמכתאות לתשלומים בפועל על ידי הקבלן. ללא תוספת תקורה / עלות מימון / רווח קבלן ראשי.</t>
  </si>
  <si>
    <t>03.99.010.0003</t>
  </si>
  <si>
    <t>הקצב בגין הנחיית נת"ע  לקבלן לשלם תשלומים בעלויות שכל מטרתן מתן אפשרות להשתמש בשטח אתר העבודות, ובכלל האמור, בעלותם של היתרי בניה והרשאות לפי חוק התכנון והבניה, אגרות הנגבות על ידי גורמי תשתית לשם מתן אישורם לסילוק מתקנים, אגרות ותשלומים לצדדי ג' לצורך העתקת קווי תשתית שבאתר העבודות, תשלומים לצורך חפירת או הגנת עתיקות וכיו"ב,  בהתאם לסעיף ‏8.4 להסכם , ולהחזיר לו את הסכומים ששילם, כנגד הצגת אסמכתאות (לרבות חשבונית מס) המעידות על תשלום בפועל על ידי הקבלן.  ללא תוספת תקורה / עלות מימון / רווח קבלן ראשי.</t>
  </si>
  <si>
    <t>03.99.010.0004</t>
  </si>
  <si>
    <t>הקצב למקרים חריגים במיוחד, שלא תוכננו או נצפו מראש, שבהם הקבלן נדרש בכתב לבצע עבודה קבועה ורציפה בלילות (או בשעות חריגות) בלבד – חרף האפשרות לעשותה בשעות היום – תשולם לקבלן תוספת מיוחדת בהתאם לאמור במחירון דקל או בהתאם להצעת הקבלן בהתאם לאמור בסעיף 17.2 להסכם ובהתאם לאמור בתנאים המיוחדים, בהתאם להנחיות המפקח בכתב. ללא תוספת תקורה / עלות מימון / רווח קבלן ראשי.
סעיף זה אינו חל ואינו מקנה זכות לתשלום נוסף בגין עבודות המפורטות בכתב הכמויות (למעט פרק ההקצבים), לרבות עבודות חפירה, סלארי, עבודות שלד, תשתיות וכל עבודה אחרת אשר הקבלן נדרש לבצען במתכונת 24/6 או בשעות לילה לצורך עמידה בלוחות הזמנים או באבני הדרך של הפרויקט.
עבודות אלו כלולות במלואן בתכולת הקבלן ואינן מזכות בכל תשלום נוסף מכל סוג שהוא.</t>
  </si>
  <si>
    <t>03.99.010.0005</t>
  </si>
  <si>
    <t>הקצב לתוספת תמורה בגין אחריותו הכוללת לבטיחות וכן בגין תיאום ואספקת שירותים לגוף הציבורי ו/או לקבלן הממונה 
 בהתאם לאמור בסעיף 35.9 להסכם. ללא תוספת תקורה / עלות מימון / רווח קבלן ראשי</t>
  </si>
  <si>
    <t>03.99.010.0006</t>
  </si>
  <si>
    <t>הקצב עבור שירותי אקוסטיקה/אקוסטיקאי, על פי טבלת "שירותים שיבוצעו על ידי אקוסטקאי" בפרק 20 במפרט הדרישות הכלליות'  ללא תוספת תקורה / עלות מימון / רווח קבלן ראשי</t>
  </si>
  <si>
    <t>03.99.010.0007</t>
  </si>
  <si>
    <t>הקצב עבור צוות מומחה ורשוי לטיפול בקרקע מזוהמת ו/או מי תהום מזוהמים ו/או גזי קרקע (יועצים, דוגמים ומעבדות אנליזה) ודגימות קרקע, גזי קרקע ומי תהום, על פי טבלת "התמורה עבור דיגום קרקע, גזי קרקע ומי תהום" בפרק 20 במפרט הדרישות הכלליות. ללא תוספת תקורה / עלות מימון / רווח קבלן ראשי.</t>
  </si>
  <si>
    <t>03.99.010.0008</t>
  </si>
  <si>
    <t xml:space="preserve">הקצב הפעלת מתכנן תנועה ומתכנן גאומטרי/פיזי לצורך ביצוע השלמות, עדכונים או שינויים לתכניות הסדרי התנועה הזמניים בשלבי הביצוע העיקריים.  בהתאם לסעיף 25.7 להסכם </t>
  </si>
  <si>
    <t>03.99.010.0009</t>
  </si>
  <si>
    <t>בהתאם לאמור בסעיף 12.7  להסכם, אם הוכרז "מצב מיוחד בעורף" בשל מצב חירום מכל סיבה שהיא, ופורסמו תקנות ו/או הוראות ו/או הנחיות הנדרשות לשמירתם או להצלתם של חיי אדם או של רכוש הקבלן יספק  ציוד או אמצעי מיגון לאתר העבודות ו/או לעובדיו, והכל בהתאם לדין.</t>
  </si>
  <si>
    <t>03.99.010.0010</t>
  </si>
  <si>
    <t>הקצב בגין תחזוקה לרבות תחזוקה משמרת בגין התקופה שתחלוף החל ממועד סיומן המהותי של העבודות ועד למועד מסירתן הסופית, בגין עלויות כוח האדם והתקורות שהושקעו לשם שמירת אתר העבודות, עד למועד מסירתן הסופית, לפי סעיף 15.7 להסכם ופרק 26 למפרט הדרישות הכלליות</t>
  </si>
  <si>
    <t xml:space="preserve">  חודש  </t>
  </si>
  <si>
    <t>03.99.010.0011</t>
  </si>
  <si>
    <t>תשלום בגין הפעלת ממונה בטיחות בעבודה לפי סעיף 11.10.1 בהוראות ההסכם</t>
  </si>
  <si>
    <t xml:space="preserve"> חודש </t>
  </si>
  <si>
    <t>03.99.010.0012</t>
  </si>
  <si>
    <t>תשלום בגין הפעלת ממונה בטיחות בתנועה לפי סעיף 11.10.1 בהוראות ההסכם</t>
  </si>
  <si>
    <t>03.99.010.0013</t>
  </si>
  <si>
    <t>תשלום בגין הפעלת מנהל קיימות וסביבה   בגין נוכחות בשיעור של עד 60 שעות עבודה חודשיות בממוצע, באתר העבודות, לפי סעיף 11.10.2  בהוראות ההסכם</t>
  </si>
  <si>
    <t>03.99.010.0014</t>
  </si>
  <si>
    <t>תשלום בגין הפעלת אגרונום (או מומחה עצים) לפי סעיף 11.10.3 בהוראות ההסכם' בגין נוכחות בשיעור של עד 60 שעות עבודה חודשיות בממוצע
יובהר כי כל העצים בפרויקט נכרתו במסגרת עבודות מוקדמות של נת"ע, ועל כן אין צורך שוטף בהפעלת מומחה. יחד עם זאת, הקצב נותר בתוקף לצורך הפעלה נקודתית בלבד, ככל שתידרש על-ידי הגורמים המוסמכים או בהתאם להנחיית מנהל הפרויקט.</t>
  </si>
  <si>
    <t>03.99.010.0015</t>
  </si>
  <si>
    <t>תשלום בגין הפעלת יועץ בנייה ירוקה לפי סעיף 11.10.3 בהוראות ההסכם' בגין נוכחות בשיעור של עד 60 שעות עבודה חודשיות בממוצע</t>
  </si>
  <si>
    <t>03.99.010.0016</t>
  </si>
  <si>
    <t>תשלום בגין הפעלת גיאוהידרולוג לפי סעיף 11.10.3 בהוראות ההסכם' בגין נוכחות בשיעור של עד 60 שעות עבודה חודשיות בממוצע</t>
  </si>
  <si>
    <t>03.99.010.0017</t>
  </si>
  <si>
    <t>תשלום בגין הפעלת מנהל BIM לפי סעיף 11.10.4 בהוראות ההסכם' בכל היקף שיידרש</t>
  </si>
  <si>
    <t>03.99.010.0019</t>
  </si>
  <si>
    <t xml:space="preserve">הקצב לביצוע יצוע עבודות אזרחיות לצורך העתקת אנטנה קיימת, לרבות חפירה, תשתיות, יסודות, תעלות וכבלים, שיקום ופיתוח בהתאם לתוכניות שיימסרו ע"י מנהל הפרויקט ובתיאום עם שלביות עבודות הקבלן – התשלום לפי הקצב המתאים ובכפוף למדידות מאושרות, ובהתאם לתוכניות, בהתאם למפורט בתנאים המיוחדים להסכם, ובהתאם להנחיות המפקח בכתב. ללא תוספת תקורה / עלות מימון / רווח קבלן ראשי.  העתקת אנטנת PHI עצמה תבוצע על ידי בעל התשתית.  </t>
  </si>
  <si>
    <t>03.99.010.0020</t>
  </si>
  <si>
    <t xml:space="preserve">כתנאי לתשלום הקצב, ככל שהקבלן יידרש – על-פי דרישת הגופים המוסמכים ו/או מנהל הפרויקט – לבצע איתור ו/או מיפוי יזום של מתקנים או תשתיות תת-קרקעיות (לרבות לצורך השלמת התכנון), עליו לבצע זאת במלואו, בהתאם להוראות סעיף ‎7.8 להסכם ולמפרטים הרלוונטיים.
העבודות יבוצעו לרבות הציוד, החיבורים והתשתיות הנלוות, באישור מנהל הפרויקט, וללא כל תוספת תקורה, עלות מימון או רווח קבלן ראשי. </t>
  </si>
  <si>
    <t xml:space="preserve">   הקצב   </t>
  </si>
  <si>
    <t>03.99.010.0021</t>
  </si>
  <si>
    <t xml:space="preserve"> הקצב בגין ליווי  תשלום בגין הפעלת גיאולוג  בהתאם להנחיות המפקח בכתב. ללא תוספת תקורה / עלות מימון / רווח קבלן ראשי. </t>
  </si>
  <si>
    <t>03.99.010.0022</t>
  </si>
  <si>
    <t xml:space="preserve"> הקצב עבור תחזוקת גדר אתר העבודות (ניקיון, תיקונים, מתן שרות בעבור  ביצוע מיתוג) במהלך תקופת ביצוע העבודות לרבות תקופת התחזוקה המשמרת </t>
  </si>
  <si>
    <t>סה"כ להקצבים כללים</t>
  </si>
  <si>
    <t xml:space="preserve">סה"כ להקצבים </t>
  </si>
  <si>
    <t xml:space="preserve">מבנה 04 </t>
  </si>
  <si>
    <t>04.99</t>
  </si>
  <si>
    <t>תמלוגים</t>
  </si>
  <si>
    <t>04.99.010</t>
  </si>
  <si>
    <t>תמלוגים לר.מ.י</t>
  </si>
  <si>
    <t>04.99.010.0001</t>
  </si>
  <si>
    <t>הפחתה על דרך הקיזוז בגין תשלום תמלוגים [פאושל] לרמ"י בעבור פינוי עודפי עפר שמקורם במבנה 1 ושבהם לא ייעשה שימוש באתר וביתר אתרי פרויקט המטרו. ר' בהקשר האמור את הוראות נספח ד' [עודפי עפר, פינוי, טיפול ושינוע) לנספח א' – תנאים מיוחדים להסכם וכן הוראות פרק מוקדמות (00) סעיפים 00.09 למפרט המיוחד</t>
  </si>
  <si>
    <t>04.99.010.0002</t>
  </si>
  <si>
    <t>הפחתה על-דרך הקיזוז בגין תשלום תמלוגים [פאושל] לרמ"י בעבור פינוי עודפי עפר שמקורם במבנה 2 ושבהם לא ייעשה שימוש באתר וביתר אתרי פרויקט המטרו. ר' בהקשר האמור את הוראות נספח ד' [עודפי עפר, פינוי, טיפול ושינוע) לנספח א' – תנאים מיוחדים להסכם וכן הוראות פרק מוקדמות (00) סעיפים 00.09 למפרט המיוחד. כן ר' סעיף 52 שבנספח א' – בדבר זכות הברירה של המזמין כמו גם יתר סעיפי ותכניות מסמכי ההסכם הקשורות בעניין.</t>
  </si>
  <si>
    <t>סה"כ לתמלוגים לר.מ.י</t>
  </si>
  <si>
    <t>סה"כ לתמלוגים</t>
  </si>
  <si>
    <t xml:space="preserve">סיכום </t>
  </si>
  <si>
    <t>מבנה 01</t>
  </si>
  <si>
    <t>01 - עבודות עפר</t>
  </si>
  <si>
    <t>02 - עבודות בטון יצוק באתר</t>
  </si>
  <si>
    <t>03 - מוצרי בטון טרום ודרוך</t>
  </si>
  <si>
    <t>08 - מתקני חשמל</t>
  </si>
  <si>
    <t>19- מסגרות חרש</t>
  </si>
  <si>
    <t>23 - כלונסאות ואלמנטי סלארי, לביסוס מבנים ולדיפון</t>
  </si>
  <si>
    <t>24 - הריסות ופירוקים</t>
  </si>
  <si>
    <t>26 - עוגני קרקע</t>
  </si>
  <si>
    <t xml:space="preserve">40 - פיתוח נופי </t>
  </si>
  <si>
    <t>44 - גידור</t>
  </si>
  <si>
    <t>51 - סלילת כבישים ורחבות</t>
  </si>
  <si>
    <t>57 - קווי מים, ביוב ותיעול</t>
  </si>
  <si>
    <t>64 - בטיחות בעבודות בנייה</t>
  </si>
  <si>
    <t>מבנה 02</t>
  </si>
  <si>
    <t>מבנה 03</t>
  </si>
  <si>
    <t>99 - הקצבים</t>
  </si>
  <si>
    <t>מבנה 04</t>
  </si>
  <si>
    <t>99 תמלוגים</t>
  </si>
  <si>
    <t>סה"כ כללי</t>
  </si>
  <si>
    <t>תאריך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</si>
</sst>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00;[Red]\-&quot;₪&quot;#,##0.00"/>
    <numFmt numFmtId="165" formatCode="_-* #,##0.00_-;\-* #,##0.00_-;_-* &quot;-&quot;??_-;_-@_-"/>
    <numFmt numFmtId="166" formatCode="#,##0.000"/>
    <numFmt numFmtId="167" formatCode="_ [$₪-40D]\ * #,##0.00_ ;_ [$₪-40D]\ * \-#,##0.00_ ;_ [$₪-40D]\ * &quot;-&quot;??_ ;_ @_ "/>
    <numFmt numFmtId="168" formatCode="&quot;₪&quot;\ #,##0.00"/>
    <numFmt numFmtId="169" formatCode="_ * #,##0.0000_ ;_ * \-#,##0.0000_ ;_ * &quot;-&quot;????_ ;_ @_ "/>
  </numFmts>
  <fonts count="14" x14ac:knownFonts="1">
    <font>
      <sz val="11"/>
      <color theme="1"/>
      <name val="Arial"/>
      <family val="2"/>
      <charset val="177"/>
      <scheme val="minor"/>
    </font>
    <font>
      <sz val="11"/>
      <name val="Calibri"/>
      <family val="2"/>
    </font>
    <font>
      <sz val="11"/>
      <color theme="1"/>
      <name val="Arial"/>
      <family val="2"/>
      <scheme val="minor"/>
    </font>
    <font>
      <b/>
      <sz val="14"/>
      <color theme="1"/>
      <name val="Arial"/>
      <family val="2"/>
    </font>
    <font>
      <sz val="11"/>
      <color theme="1"/>
      <name val="Arial"/>
      <family val="2"/>
    </font>
    <font>
      <b/>
      <sz val="11"/>
      <color theme="1"/>
      <name val="Arial"/>
      <family val="2"/>
    </font>
    <font>
      <b/>
      <sz val="11"/>
      <name val="Arial"/>
      <family val="2"/>
    </font>
    <font>
      <b/>
      <sz val="16"/>
      <color theme="1"/>
      <name val="Arial"/>
      <family val="2"/>
    </font>
    <font>
      <sz val="16"/>
      <color theme="1"/>
      <name val="Arial"/>
      <family val="2"/>
    </font>
    <font>
      <sz val="11"/>
      <color rgb="FFFF0000"/>
      <name val="Arial"/>
      <family val="2"/>
    </font>
    <font>
      <sz val="14"/>
      <color theme="1"/>
      <name val="Arial"/>
      <family val="2"/>
    </font>
    <font>
      <b/>
      <sz val="11"/>
      <color rgb="FFFF0000"/>
      <name val="Arial"/>
      <family val="2"/>
    </font>
    <font>
      <sz val="8"/>
      <name val="Arial"/>
      <family val="2"/>
      <charset val="177"/>
      <scheme val="minor"/>
    </font>
    <font>
      <sz val="11"/>
      <name val="Arial"/>
      <family val="2"/>
    </font>
  </fonts>
  <fills count="8">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2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s>
  <cellStyleXfs count="3">
    <xf numFmtId="0" fontId="0" fillId="0" borderId="0"/>
    <xf numFmtId="165" fontId="1" fillId="0" borderId="0" applyFont="0" applyFill="0" applyBorder="0" applyAlignment="0" applyProtection="0"/>
    <xf numFmtId="0" fontId="2" fillId="0" borderId="0"/>
  </cellStyleXfs>
  <cellXfs count="157">
    <xf numFmtId="0" fontId="0" fillId="0" borderId="0" xfId="0"/>
    <xf numFmtId="0" fontId="4" fillId="0" borderId="0" xfId="0" applyFont="1" applyAlignment="1">
      <alignment vertical="center"/>
    </xf>
    <xf numFmtId="165" fontId="4" fillId="0" borderId="1" xfId="1" applyFont="1" applyFill="1" applyBorder="1" applyAlignment="1">
      <alignment horizontal="center" vertical="center" wrapText="1"/>
    </xf>
    <xf numFmtId="165" fontId="4" fillId="0" borderId="2" xfId="1" applyFont="1" applyFill="1" applyBorder="1" applyAlignment="1">
      <alignment horizontal="right" vertical="center" wrapText="1"/>
    </xf>
    <xf numFmtId="165" fontId="4" fillId="0" borderId="2" xfId="1" applyFont="1" applyFill="1" applyBorder="1" applyAlignment="1">
      <alignment horizontal="center" vertical="center" wrapText="1" shrinkToFit="1"/>
    </xf>
    <xf numFmtId="165" fontId="4" fillId="0" borderId="2" xfId="1" applyFont="1" applyFill="1" applyBorder="1" applyAlignment="1">
      <alignment vertical="center" wrapText="1"/>
    </xf>
    <xf numFmtId="49" fontId="4" fillId="0" borderId="1" xfId="0" applyNumberFormat="1" applyFont="1" applyBorder="1" applyAlignment="1">
      <alignment horizontal="center" vertical="center" wrapText="1"/>
    </xf>
    <xf numFmtId="0" fontId="4" fillId="0" borderId="2" xfId="0" applyFont="1" applyBorder="1" applyAlignment="1">
      <alignment horizontal="right" vertical="center" wrapText="1"/>
    </xf>
    <xf numFmtId="165" fontId="4" fillId="0" borderId="20" xfId="1" applyFont="1" applyFill="1" applyBorder="1" applyAlignment="1">
      <alignment vertical="center" wrapText="1"/>
    </xf>
    <xf numFmtId="0" fontId="4" fillId="0" borderId="2" xfId="1" applyNumberFormat="1" applyFont="1" applyFill="1" applyBorder="1" applyAlignment="1">
      <alignment horizontal="right" vertical="center" wrapText="1"/>
    </xf>
    <xf numFmtId="168" fontId="5" fillId="4" borderId="2" xfId="2" applyNumberFormat="1" applyFont="1" applyFill="1" applyBorder="1" applyAlignment="1" applyProtection="1">
      <alignment vertical="center"/>
      <protection locked="0"/>
    </xf>
    <xf numFmtId="167" fontId="4" fillId="0" borderId="3" xfId="1" applyNumberFormat="1" applyFont="1" applyFill="1" applyBorder="1" applyAlignment="1">
      <alignment vertical="center" wrapText="1"/>
    </xf>
    <xf numFmtId="0" fontId="4" fillId="0" borderId="2" xfId="0" applyFont="1" applyBorder="1" applyAlignment="1">
      <alignment vertical="center" wrapText="1" readingOrder="2"/>
    </xf>
    <xf numFmtId="0" fontId="4" fillId="0" borderId="2" xfId="0" applyFont="1" applyBorder="1" applyAlignment="1">
      <alignment horizontal="right" vertical="center" wrapText="1" readingOrder="2"/>
    </xf>
    <xf numFmtId="0" fontId="4" fillId="0" borderId="2" xfId="0" applyFont="1" applyBorder="1" applyAlignment="1">
      <alignment horizontal="center" vertical="center" wrapText="1" readingOrder="2"/>
    </xf>
    <xf numFmtId="49" fontId="4" fillId="0" borderId="2" xfId="1" applyNumberFormat="1" applyFont="1" applyFill="1" applyBorder="1" applyAlignment="1">
      <alignment horizontal="right" vertical="center" wrapText="1"/>
    </xf>
    <xf numFmtId="165" fontId="5" fillId="0" borderId="1" xfId="1" applyFont="1" applyFill="1" applyBorder="1" applyAlignment="1">
      <alignment horizontal="center" vertical="center" wrapText="1"/>
    </xf>
    <xf numFmtId="165" fontId="5" fillId="0" borderId="2" xfId="1" applyFont="1" applyFill="1" applyBorder="1" applyAlignment="1">
      <alignment horizontal="right" vertical="center" wrapText="1"/>
    </xf>
    <xf numFmtId="49" fontId="4" fillId="0" borderId="2" xfId="0" applyNumberFormat="1" applyFont="1" applyBorder="1" applyAlignment="1">
      <alignment horizontal="right" vertical="center" wrapText="1"/>
    </xf>
    <xf numFmtId="0" fontId="4" fillId="0" borderId="2" xfId="0" applyFont="1" applyBorder="1" applyAlignment="1">
      <alignment horizontal="center" vertical="center" wrapText="1" shrinkToFit="1"/>
    </xf>
    <xf numFmtId="4" fontId="4" fillId="0" borderId="2" xfId="0" applyNumberFormat="1" applyFont="1" applyBorder="1" applyAlignment="1">
      <alignment vertical="center" wrapText="1"/>
    </xf>
    <xf numFmtId="0" fontId="4" fillId="0" borderId="2" xfId="0" applyFont="1" applyBorder="1" applyAlignment="1">
      <alignment vertical="center" wrapText="1"/>
    </xf>
    <xf numFmtId="167" fontId="4" fillId="0" borderId="3" xfId="0" applyNumberFormat="1" applyFont="1" applyBorder="1" applyAlignment="1">
      <alignment vertical="center" wrapText="1"/>
    </xf>
    <xf numFmtId="166" fontId="4" fillId="0" borderId="2" xfId="0" applyNumberFormat="1" applyFont="1" applyBorder="1" applyAlignment="1">
      <alignment vertical="center" wrapText="1"/>
    </xf>
    <xf numFmtId="0" fontId="5" fillId="0" borderId="2" xfId="0" applyFont="1" applyBorder="1" applyAlignment="1">
      <alignment horizontal="right" vertical="center" wrapText="1"/>
    </xf>
    <xf numFmtId="167" fontId="5" fillId="0" borderId="3" xfId="0" applyNumberFormat="1" applyFont="1" applyBorder="1" applyAlignment="1">
      <alignment vertical="center" wrapText="1"/>
    </xf>
    <xf numFmtId="4" fontId="4" fillId="0" borderId="2" xfId="0" applyNumberFormat="1" applyFont="1" applyBorder="1" applyAlignment="1">
      <alignment vertical="center" readingOrder="1"/>
    </xf>
    <xf numFmtId="0" fontId="5" fillId="0" borderId="2" xfId="0" applyFont="1" applyBorder="1" applyAlignment="1">
      <alignment vertical="center" wrapText="1" readingOrder="2"/>
    </xf>
    <xf numFmtId="0" fontId="4" fillId="0" borderId="2" xfId="0" applyFont="1" applyBorder="1" applyAlignment="1">
      <alignment vertical="center" readingOrder="1"/>
    </xf>
    <xf numFmtId="0" fontId="4" fillId="0" borderId="2" xfId="0" applyFont="1" applyBorder="1" applyAlignment="1">
      <alignment vertical="center" wrapText="1" readingOrder="1"/>
    </xf>
    <xf numFmtId="167" fontId="4" fillId="0" borderId="3" xfId="0" applyNumberFormat="1" applyFont="1" applyBorder="1" applyAlignment="1">
      <alignment vertical="center" wrapText="1" readingOrder="1"/>
    </xf>
    <xf numFmtId="0" fontId="5" fillId="0" borderId="1" xfId="0" applyFont="1" applyBorder="1" applyAlignment="1">
      <alignment vertical="center" wrapText="1" readingOrder="1"/>
    </xf>
    <xf numFmtId="165" fontId="5" fillId="0" borderId="4" xfId="1" applyFont="1" applyFill="1" applyBorder="1" applyAlignment="1">
      <alignment horizontal="center" vertical="center" wrapText="1"/>
    </xf>
    <xf numFmtId="165" fontId="5" fillId="0" borderId="5" xfId="1" applyFont="1" applyFill="1" applyBorder="1" applyAlignment="1">
      <alignment horizontal="right" vertical="center" wrapText="1"/>
    </xf>
    <xf numFmtId="165" fontId="4" fillId="0" borderId="5" xfId="1" applyFont="1" applyFill="1" applyBorder="1" applyAlignment="1">
      <alignment horizontal="center" vertical="center" wrapText="1" shrinkToFit="1"/>
    </xf>
    <xf numFmtId="165" fontId="4" fillId="0" borderId="5" xfId="1" applyFont="1" applyFill="1" applyBorder="1" applyAlignment="1">
      <alignment vertical="center" wrapText="1"/>
    </xf>
    <xf numFmtId="165" fontId="4" fillId="0" borderId="10" xfId="1" applyFont="1" applyFill="1" applyBorder="1" applyAlignment="1">
      <alignment horizontal="center" vertical="center" wrapText="1"/>
    </xf>
    <xf numFmtId="165" fontId="4" fillId="0" borderId="11" xfId="1" applyFont="1" applyFill="1" applyBorder="1" applyAlignment="1">
      <alignment horizontal="right" vertical="center" wrapText="1"/>
    </xf>
    <xf numFmtId="165" fontId="4" fillId="0" borderId="11" xfId="1" applyFont="1" applyFill="1" applyBorder="1" applyAlignment="1">
      <alignment horizontal="center" vertical="center" wrapText="1" shrinkToFit="1"/>
    </xf>
    <xf numFmtId="165" fontId="4" fillId="0" borderId="11" xfId="1" applyFont="1" applyFill="1" applyBorder="1" applyAlignment="1">
      <alignment vertical="center" wrapText="1"/>
    </xf>
    <xf numFmtId="49" fontId="4" fillId="0" borderId="10" xfId="0" applyNumberFormat="1" applyFont="1" applyBorder="1" applyAlignment="1">
      <alignment horizontal="center" vertical="center" wrapText="1"/>
    </xf>
    <xf numFmtId="0" fontId="4" fillId="0" borderId="11" xfId="0" applyFont="1" applyBorder="1" applyAlignment="1">
      <alignment horizontal="right" vertical="center" wrapText="1"/>
    </xf>
    <xf numFmtId="0" fontId="4" fillId="0" borderId="11" xfId="1" applyNumberFormat="1" applyFont="1" applyFill="1" applyBorder="1" applyAlignment="1">
      <alignment horizontal="right" vertical="center" wrapText="1"/>
    </xf>
    <xf numFmtId="0" fontId="4" fillId="0" borderId="11" xfId="0" applyFont="1" applyBorder="1" applyAlignment="1">
      <alignment vertical="center" wrapText="1" readingOrder="2"/>
    </xf>
    <xf numFmtId="0" fontId="4" fillId="0" borderId="11" xfId="0" applyFont="1" applyBorder="1" applyAlignment="1">
      <alignment horizontal="right" vertical="center" wrapText="1" readingOrder="2"/>
    </xf>
    <xf numFmtId="0" fontId="4" fillId="0" borderId="11" xfId="0" applyFont="1" applyBorder="1" applyAlignment="1">
      <alignment horizontal="center" vertical="center" wrapText="1" readingOrder="2"/>
    </xf>
    <xf numFmtId="165" fontId="5" fillId="0" borderId="10" xfId="1" applyFont="1" applyFill="1" applyBorder="1" applyAlignment="1">
      <alignment horizontal="center" vertical="center" wrapText="1"/>
    </xf>
    <xf numFmtId="165" fontId="5" fillId="0" borderId="11" xfId="1" applyFont="1" applyFill="1" applyBorder="1" applyAlignment="1">
      <alignment horizontal="right" vertical="center" wrapText="1"/>
    </xf>
    <xf numFmtId="0" fontId="5" fillId="0" borderId="10" xfId="0" applyFont="1" applyBorder="1" applyAlignment="1">
      <alignment vertical="center" wrapText="1" readingOrder="1"/>
    </xf>
    <xf numFmtId="0" fontId="5" fillId="0" borderId="11" xfId="0" applyFont="1" applyBorder="1" applyAlignment="1">
      <alignment vertical="center" wrapText="1" readingOrder="2"/>
    </xf>
    <xf numFmtId="4" fontId="4" fillId="0" borderId="11" xfId="0" applyNumberFormat="1" applyFont="1" applyBorder="1" applyAlignment="1">
      <alignment vertical="center" readingOrder="1"/>
    </xf>
    <xf numFmtId="0" fontId="4" fillId="0" borderId="11" xfId="0" applyFont="1" applyBorder="1" applyAlignment="1">
      <alignment vertical="center" readingOrder="1"/>
    </xf>
    <xf numFmtId="0" fontId="4" fillId="0" borderId="11" xfId="0" applyFont="1" applyBorder="1" applyAlignment="1">
      <alignment vertical="center" wrapText="1" readingOrder="1"/>
    </xf>
    <xf numFmtId="165" fontId="4" fillId="0" borderId="13" xfId="1" applyFont="1" applyFill="1" applyBorder="1" applyAlignment="1">
      <alignment horizontal="center" vertical="center" wrapText="1"/>
    </xf>
    <xf numFmtId="0" fontId="5" fillId="0" borderId="14" xfId="0" applyFont="1" applyBorder="1" applyAlignment="1">
      <alignment vertical="center" wrapText="1" readingOrder="2"/>
    </xf>
    <xf numFmtId="165" fontId="4" fillId="0" borderId="14" xfId="1" applyFont="1" applyFill="1" applyBorder="1" applyAlignment="1">
      <alignment horizontal="center" vertical="center" wrapText="1" shrinkToFit="1"/>
    </xf>
    <xf numFmtId="165" fontId="4" fillId="0" borderId="14" xfId="1" applyFont="1" applyFill="1" applyBorder="1" applyAlignment="1">
      <alignment vertical="center" wrapText="1"/>
    </xf>
    <xf numFmtId="165" fontId="5" fillId="0" borderId="16" xfId="1" applyFont="1" applyFill="1" applyBorder="1" applyAlignment="1">
      <alignment horizontal="center" vertical="center" wrapText="1"/>
    </xf>
    <xf numFmtId="165" fontId="5" fillId="0" borderId="17" xfId="1" applyFont="1" applyFill="1" applyBorder="1" applyAlignment="1">
      <alignment horizontal="right" vertical="center" wrapText="1"/>
    </xf>
    <xf numFmtId="165" fontId="4" fillId="0" borderId="17" xfId="1" applyFont="1" applyFill="1" applyBorder="1" applyAlignment="1">
      <alignment horizontal="center" vertical="center" wrapText="1" shrinkToFit="1"/>
    </xf>
    <xf numFmtId="165" fontId="4" fillId="0" borderId="17" xfId="1" applyFont="1" applyFill="1" applyBorder="1" applyAlignment="1">
      <alignment vertical="center" wrapText="1"/>
    </xf>
    <xf numFmtId="4" fontId="4" fillId="0" borderId="2" xfId="0" applyNumberFormat="1" applyFont="1" applyBorder="1" applyAlignment="1">
      <alignment vertical="center" wrapText="1" readingOrder="1"/>
    </xf>
    <xf numFmtId="49" fontId="5" fillId="0" borderId="1" xfId="1" applyNumberFormat="1" applyFont="1" applyFill="1" applyBorder="1" applyAlignment="1">
      <alignment horizontal="center" vertical="center" wrapText="1"/>
    </xf>
    <xf numFmtId="165" fontId="5" fillId="0" borderId="19" xfId="1" applyFont="1" applyFill="1" applyBorder="1" applyAlignment="1">
      <alignment horizontal="center" vertical="center" wrapText="1"/>
    </xf>
    <xf numFmtId="165" fontId="5" fillId="0" borderId="20" xfId="1" applyFont="1" applyFill="1" applyBorder="1" applyAlignment="1">
      <alignment horizontal="right" vertical="center" wrapText="1"/>
    </xf>
    <xf numFmtId="165" fontId="4" fillId="0" borderId="20" xfId="1" applyFont="1" applyFill="1" applyBorder="1" applyAlignment="1">
      <alignment horizontal="center" vertical="center" wrapText="1" shrinkToFit="1"/>
    </xf>
    <xf numFmtId="165" fontId="4" fillId="0" borderId="16" xfId="1" applyFont="1" applyFill="1" applyBorder="1" applyAlignment="1">
      <alignment horizontal="center" vertical="center" wrapText="1"/>
    </xf>
    <xf numFmtId="165" fontId="4" fillId="0" borderId="17" xfId="1" applyFont="1" applyFill="1" applyBorder="1" applyAlignment="1">
      <alignment horizontal="right" vertical="center" wrapText="1"/>
    </xf>
    <xf numFmtId="165" fontId="6" fillId="0" borderId="2" xfId="1" applyFont="1" applyBorder="1" applyAlignment="1">
      <alignment horizontal="right" vertical="center" wrapText="1"/>
    </xf>
    <xf numFmtId="165" fontId="4" fillId="0" borderId="2" xfId="1" applyFont="1" applyBorder="1" applyAlignment="1">
      <alignment horizontal="center" vertical="center" wrapText="1" shrinkToFit="1"/>
    </xf>
    <xf numFmtId="165" fontId="4" fillId="0" borderId="2" xfId="1" applyFont="1" applyBorder="1" applyAlignment="1">
      <alignment vertical="center" wrapText="1"/>
    </xf>
    <xf numFmtId="167" fontId="4" fillId="0" borderId="3" xfId="1" applyNumberFormat="1" applyFont="1" applyBorder="1" applyAlignment="1">
      <alignment vertical="center" wrapText="1"/>
    </xf>
    <xf numFmtId="165" fontId="4" fillId="0" borderId="2" xfId="1" applyFont="1" applyBorder="1" applyAlignment="1">
      <alignment horizontal="right" vertical="center" wrapText="1"/>
    </xf>
    <xf numFmtId="165" fontId="4" fillId="0" borderId="20" xfId="1" applyFont="1" applyFill="1" applyBorder="1" applyAlignment="1">
      <alignment horizontal="right" vertical="center" wrapText="1"/>
    </xf>
    <xf numFmtId="165" fontId="5" fillId="3" borderId="21" xfId="1" applyFont="1" applyFill="1" applyBorder="1" applyAlignment="1">
      <alignment horizontal="center" vertical="center" wrapText="1"/>
    </xf>
    <xf numFmtId="165" fontId="5" fillId="3" borderId="22" xfId="1" applyFont="1" applyFill="1" applyBorder="1" applyAlignment="1">
      <alignment horizontal="right" vertical="center" wrapText="1"/>
    </xf>
    <xf numFmtId="165" fontId="4" fillId="3" borderId="22" xfId="1" applyFont="1" applyFill="1" applyBorder="1" applyAlignment="1">
      <alignment horizontal="center" vertical="center" wrapText="1" shrinkToFit="1"/>
    </xf>
    <xf numFmtId="165" fontId="4" fillId="3" borderId="22" xfId="1" applyFont="1" applyFill="1" applyBorder="1" applyAlignment="1">
      <alignment vertical="center" wrapText="1"/>
    </xf>
    <xf numFmtId="167" fontId="5" fillId="3" borderId="23" xfId="1" applyNumberFormat="1" applyFont="1" applyFill="1" applyBorder="1" applyAlignment="1">
      <alignment vertical="center" wrapText="1"/>
    </xf>
    <xf numFmtId="167" fontId="4" fillId="0" borderId="2" xfId="1" applyNumberFormat="1" applyFont="1" applyFill="1" applyBorder="1" applyAlignment="1">
      <alignment vertical="center" wrapText="1"/>
    </xf>
    <xf numFmtId="167" fontId="4" fillId="0" borderId="5" xfId="1" applyNumberFormat="1" applyFont="1" applyFill="1" applyBorder="1" applyAlignment="1">
      <alignment vertical="center" wrapText="1"/>
    </xf>
    <xf numFmtId="0" fontId="8" fillId="3" borderId="0" xfId="0" applyFont="1" applyFill="1" applyAlignment="1">
      <alignment vertical="center"/>
    </xf>
    <xf numFmtId="167" fontId="4" fillId="0" borderId="0" xfId="0" applyNumberFormat="1" applyFont="1" applyAlignment="1">
      <alignment vertical="center"/>
    </xf>
    <xf numFmtId="165" fontId="9" fillId="0" borderId="11" xfId="1" applyFont="1" applyFill="1" applyBorder="1" applyAlignment="1">
      <alignment horizontal="center" vertical="center" wrapText="1" shrinkToFit="1"/>
    </xf>
    <xf numFmtId="165" fontId="9" fillId="0" borderId="11" xfId="1" applyFont="1" applyFill="1" applyBorder="1" applyAlignment="1">
      <alignment vertical="center" wrapText="1"/>
    </xf>
    <xf numFmtId="169" fontId="9" fillId="0" borderId="0" xfId="0" applyNumberFormat="1" applyFont="1" applyAlignment="1">
      <alignment vertical="center" wrapText="1"/>
    </xf>
    <xf numFmtId="167" fontId="4" fillId="0" borderId="18" xfId="1" applyNumberFormat="1" applyFont="1" applyBorder="1" applyAlignment="1">
      <alignment vertical="center" wrapText="1"/>
    </xf>
    <xf numFmtId="167" fontId="5" fillId="0" borderId="18" xfId="1" applyNumberFormat="1" applyFont="1" applyBorder="1" applyAlignment="1">
      <alignment vertical="center" wrapText="1"/>
    </xf>
    <xf numFmtId="167" fontId="5" fillId="0" borderId="15" xfId="1" applyNumberFormat="1" applyFont="1" applyBorder="1" applyAlignment="1">
      <alignment vertical="center" wrapText="1"/>
    </xf>
    <xf numFmtId="167" fontId="9" fillId="0" borderId="12" xfId="1" applyNumberFormat="1" applyFont="1" applyBorder="1" applyAlignment="1">
      <alignment vertical="center" wrapText="1"/>
    </xf>
    <xf numFmtId="167" fontId="5" fillId="0" borderId="12" xfId="1" applyNumberFormat="1" applyFont="1" applyBorder="1" applyAlignment="1">
      <alignment vertical="center" wrapText="1"/>
    </xf>
    <xf numFmtId="167" fontId="4" fillId="0" borderId="12" xfId="1" applyNumberFormat="1" applyFont="1" applyBorder="1" applyAlignment="1">
      <alignment vertical="center" wrapText="1"/>
    </xf>
    <xf numFmtId="167" fontId="5" fillId="0" borderId="6" xfId="1" applyNumberFormat="1" applyFont="1" applyBorder="1" applyAlignment="1">
      <alignment vertical="center" wrapText="1"/>
    </xf>
    <xf numFmtId="167" fontId="5" fillId="0" borderId="3" xfId="1" applyNumberFormat="1" applyFont="1" applyBorder="1" applyAlignment="1">
      <alignment vertical="center" wrapText="1"/>
    </xf>
    <xf numFmtId="167" fontId="8" fillId="3" borderId="0" xfId="0" applyNumberFormat="1" applyFont="1" applyFill="1" applyAlignment="1">
      <alignment vertical="center"/>
    </xf>
    <xf numFmtId="0" fontId="7" fillId="3" borderId="0" xfId="0" applyFont="1" applyFill="1" applyAlignment="1">
      <alignment horizontal="center" vertical="center" wrapText="1"/>
    </xf>
    <xf numFmtId="0" fontId="4" fillId="0" borderId="0" xfId="0" applyFont="1" applyAlignment="1">
      <alignment vertical="center" wrapText="1"/>
    </xf>
    <xf numFmtId="0" fontId="5" fillId="0" borderId="24" xfId="0" applyFont="1" applyBorder="1" applyAlignment="1">
      <alignment horizontal="center" vertical="center" wrapText="1"/>
    </xf>
    <xf numFmtId="167" fontId="5" fillId="0" borderId="24" xfId="0" applyNumberFormat="1" applyFont="1" applyBorder="1" applyAlignment="1">
      <alignment vertical="center"/>
    </xf>
    <xf numFmtId="0" fontId="10" fillId="0" borderId="0" xfId="0" applyFont="1" applyAlignment="1">
      <alignment vertical="center"/>
    </xf>
    <xf numFmtId="0" fontId="8" fillId="0" borderId="0" xfId="0" applyFont="1" applyAlignment="1">
      <alignment vertical="center"/>
    </xf>
    <xf numFmtId="165" fontId="10" fillId="2" borderId="1" xfId="1" applyFont="1" applyFill="1" applyBorder="1" applyAlignment="1">
      <alignment horizontal="center" vertical="center" wrapText="1"/>
    </xf>
    <xf numFmtId="165" fontId="3" fillId="2" borderId="2" xfId="1" applyFont="1" applyFill="1" applyBorder="1" applyAlignment="1">
      <alignment horizontal="center" vertical="center" wrapText="1"/>
    </xf>
    <xf numFmtId="165" fontId="10" fillId="2" borderId="2" xfId="1" applyFont="1" applyFill="1" applyBorder="1" applyAlignment="1">
      <alignment horizontal="center" vertical="center" wrapText="1" shrinkToFit="1"/>
    </xf>
    <xf numFmtId="165" fontId="10" fillId="2" borderId="2" xfId="1" applyFont="1" applyFill="1" applyBorder="1" applyAlignment="1">
      <alignment vertical="center" wrapText="1"/>
    </xf>
    <xf numFmtId="167" fontId="10" fillId="2" borderId="3" xfId="1" applyNumberFormat="1" applyFont="1" applyFill="1" applyBorder="1" applyAlignment="1">
      <alignment vertical="center" wrapText="1"/>
    </xf>
    <xf numFmtId="165" fontId="10" fillId="5" borderId="1" xfId="1" applyFont="1" applyFill="1" applyBorder="1" applyAlignment="1">
      <alignment horizontal="center" vertical="center" wrapText="1"/>
    </xf>
    <xf numFmtId="165" fontId="3" fillId="5" borderId="2" xfId="1" applyFont="1" applyFill="1" applyBorder="1" applyAlignment="1">
      <alignment horizontal="center" vertical="center" wrapText="1"/>
    </xf>
    <xf numFmtId="165" fontId="10" fillId="5" borderId="2" xfId="1" applyFont="1" applyFill="1" applyBorder="1" applyAlignment="1">
      <alignment horizontal="center" vertical="center" wrapText="1" shrinkToFit="1"/>
    </xf>
    <xf numFmtId="165" fontId="10" fillId="5" borderId="2" xfId="1" applyFont="1" applyFill="1" applyBorder="1" applyAlignment="1">
      <alignment vertical="center" wrapText="1"/>
    </xf>
    <xf numFmtId="167" fontId="10" fillId="5" borderId="3" xfId="1" applyNumberFormat="1" applyFont="1" applyFill="1" applyBorder="1" applyAlignment="1">
      <alignment vertical="center" wrapText="1"/>
    </xf>
    <xf numFmtId="165" fontId="10" fillId="5" borderId="7" xfId="1" applyFont="1" applyFill="1" applyBorder="1" applyAlignment="1">
      <alignment horizontal="center" vertical="center" wrapText="1"/>
    </xf>
    <xf numFmtId="165" fontId="3" fillId="5" borderId="8" xfId="1" applyFont="1" applyFill="1" applyBorder="1" applyAlignment="1">
      <alignment horizontal="center" vertical="center" wrapText="1"/>
    </xf>
    <xf numFmtId="165" fontId="10" fillId="5" borderId="8" xfId="1" applyFont="1" applyFill="1" applyBorder="1" applyAlignment="1">
      <alignment horizontal="center" vertical="center" wrapText="1" shrinkToFit="1"/>
    </xf>
    <xf numFmtId="165" fontId="10" fillId="5" borderId="8" xfId="1" applyFont="1" applyFill="1" applyBorder="1" applyAlignment="1">
      <alignment vertical="center" wrapText="1"/>
    </xf>
    <xf numFmtId="167" fontId="10" fillId="5" borderId="9" xfId="1" applyNumberFormat="1" applyFont="1" applyFill="1" applyBorder="1" applyAlignment="1">
      <alignment vertical="center" wrapText="1"/>
    </xf>
    <xf numFmtId="0" fontId="3" fillId="6"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167" fontId="3" fillId="6" borderId="3" xfId="0" applyNumberFormat="1" applyFont="1" applyFill="1" applyBorder="1" applyAlignment="1">
      <alignment horizontal="center" vertical="center" wrapText="1"/>
    </xf>
    <xf numFmtId="0" fontId="8" fillId="3" borderId="0" xfId="0" applyFont="1" applyFill="1" applyAlignment="1">
      <alignment horizontal="center" vertical="center"/>
    </xf>
    <xf numFmtId="0" fontId="4" fillId="0" borderId="2" xfId="0" applyFont="1" applyBorder="1" applyAlignment="1">
      <alignment horizontal="center" vertical="center" wrapText="1" readingOrder="1"/>
    </xf>
    <xf numFmtId="0" fontId="4" fillId="0" borderId="11" xfId="0" applyFont="1" applyBorder="1" applyAlignment="1">
      <alignment horizontal="center" vertical="center" wrapText="1" readingOrder="1"/>
    </xf>
    <xf numFmtId="0" fontId="4" fillId="0" borderId="0" xfId="0" applyFont="1" applyAlignment="1">
      <alignment horizontal="center" vertical="center"/>
    </xf>
    <xf numFmtId="0" fontId="9" fillId="0" borderId="2" xfId="0" applyFont="1" applyBorder="1" applyAlignment="1">
      <alignment horizontal="right" vertical="center" wrapText="1"/>
    </xf>
    <xf numFmtId="0" fontId="9" fillId="0" borderId="2" xfId="1" applyNumberFormat="1" applyFont="1" applyFill="1" applyBorder="1" applyAlignment="1">
      <alignment horizontal="right" vertical="center" wrapText="1"/>
    </xf>
    <xf numFmtId="0" fontId="9" fillId="0" borderId="11" xfId="1" applyNumberFormat="1" applyFont="1" applyFill="1" applyBorder="1" applyAlignment="1">
      <alignment horizontal="right" vertical="center" wrapText="1"/>
    </xf>
    <xf numFmtId="165" fontId="9" fillId="0" borderId="2" xfId="1" applyFont="1" applyFill="1" applyBorder="1" applyAlignment="1">
      <alignment horizontal="right" vertical="center" wrapText="1"/>
    </xf>
    <xf numFmtId="165" fontId="9" fillId="0" borderId="1" xfId="1" applyFont="1" applyFill="1" applyBorder="1" applyAlignment="1">
      <alignment horizontal="center" vertical="center" wrapText="1"/>
    </xf>
    <xf numFmtId="165" fontId="9" fillId="0" borderId="2" xfId="1" applyFont="1" applyFill="1" applyBorder="1" applyAlignment="1">
      <alignment horizontal="center" vertical="center" wrapText="1" shrinkToFit="1"/>
    </xf>
    <xf numFmtId="165" fontId="9" fillId="0" borderId="2" xfId="1" applyFont="1" applyFill="1" applyBorder="1" applyAlignment="1">
      <alignment vertical="center" wrapText="1"/>
    </xf>
    <xf numFmtId="168" fontId="11" fillId="4" borderId="2" xfId="2" applyNumberFormat="1" applyFont="1" applyFill="1" applyBorder="1" applyAlignment="1" applyProtection="1">
      <alignment vertical="center"/>
      <protection locked="0"/>
    </xf>
    <xf numFmtId="167" fontId="9" fillId="0" borderId="3" xfId="1" applyNumberFormat="1" applyFont="1" applyBorder="1" applyAlignment="1">
      <alignment vertical="center" wrapText="1"/>
    </xf>
    <xf numFmtId="0" fontId="9" fillId="0" borderId="1" xfId="0" applyFont="1" applyBorder="1" applyAlignment="1">
      <alignment horizontal="center" vertical="center" wrapText="1" readingOrder="1"/>
    </xf>
    <xf numFmtId="0" fontId="9" fillId="0" borderId="2" xfId="0" applyFont="1" applyBorder="1" applyAlignment="1">
      <alignment horizontal="right" vertical="center" wrapText="1" readingOrder="2"/>
    </xf>
    <xf numFmtId="0" fontId="9" fillId="0" borderId="2" xfId="0" applyFont="1" applyBorder="1" applyAlignment="1">
      <alignment horizontal="center" vertical="center" wrapText="1" readingOrder="1"/>
    </xf>
    <xf numFmtId="0" fontId="9" fillId="0" borderId="2" xfId="0" applyFont="1" applyBorder="1" applyAlignment="1">
      <alignment vertical="center" wrapText="1" readingOrder="1"/>
    </xf>
    <xf numFmtId="0" fontId="9" fillId="0" borderId="2" xfId="0" applyFont="1" applyBorder="1" applyAlignment="1">
      <alignment horizontal="center" vertical="center" wrapText="1" readingOrder="2"/>
    </xf>
    <xf numFmtId="0" fontId="9" fillId="0" borderId="2" xfId="0" applyFont="1" applyBorder="1" applyAlignment="1">
      <alignment vertical="center" readingOrder="1"/>
    </xf>
    <xf numFmtId="0" fontId="9" fillId="0" borderId="2" xfId="0" applyFont="1" applyBorder="1" applyAlignment="1">
      <alignment vertical="center" wrapText="1" readingOrder="2"/>
    </xf>
    <xf numFmtId="0" fontId="11" fillId="0" borderId="2" xfId="0" applyFont="1" applyBorder="1" applyAlignment="1">
      <alignment vertical="center" wrapText="1" readingOrder="2"/>
    </xf>
    <xf numFmtId="4" fontId="9" fillId="0" borderId="2" xfId="0" applyNumberFormat="1" applyFont="1" applyBorder="1" applyAlignment="1">
      <alignment vertical="center" wrapText="1" readingOrder="1"/>
    </xf>
    <xf numFmtId="164" fontId="11" fillId="0" borderId="2" xfId="0" applyNumberFormat="1" applyFont="1" applyBorder="1" applyAlignment="1">
      <alignment vertical="center" readingOrder="1"/>
    </xf>
    <xf numFmtId="164" fontId="9" fillId="0" borderId="3" xfId="0" applyNumberFormat="1" applyFont="1" applyBorder="1" applyAlignment="1">
      <alignment vertical="center" wrapText="1" readingOrder="1"/>
    </xf>
    <xf numFmtId="0" fontId="13" fillId="0" borderId="1" xfId="0" applyFont="1" applyBorder="1" applyAlignment="1">
      <alignment horizontal="center" vertical="center" wrapText="1" readingOrder="1"/>
    </xf>
    <xf numFmtId="0" fontId="13" fillId="0" borderId="2" xfId="0" applyFont="1" applyBorder="1" applyAlignment="1">
      <alignment horizontal="right" vertical="center" wrapText="1" readingOrder="2"/>
    </xf>
    <xf numFmtId="0" fontId="13" fillId="0" borderId="2" xfId="0" applyFont="1" applyBorder="1" applyAlignment="1">
      <alignment horizontal="center" vertical="center" wrapText="1" readingOrder="2"/>
    </xf>
    <xf numFmtId="4" fontId="13" fillId="0" borderId="2" xfId="0" applyNumberFormat="1" applyFont="1" applyBorder="1" applyAlignment="1">
      <alignment vertical="center" wrapText="1" readingOrder="1"/>
    </xf>
    <xf numFmtId="0" fontId="9" fillId="0" borderId="11" xfId="0" applyFont="1" applyBorder="1" applyAlignment="1">
      <alignment horizontal="center" vertical="center" wrapText="1" readingOrder="1"/>
    </xf>
    <xf numFmtId="0" fontId="9" fillId="0" borderId="11" xfId="0" applyFont="1" applyBorder="1" applyAlignment="1">
      <alignment vertical="center" wrapText="1" readingOrder="2"/>
    </xf>
    <xf numFmtId="0" fontId="9" fillId="0" borderId="11" xfId="0" applyFont="1" applyBorder="1" applyAlignment="1">
      <alignment horizontal="center" vertical="center" wrapText="1" readingOrder="2"/>
    </xf>
    <xf numFmtId="0" fontId="9" fillId="0" borderId="11" xfId="0" applyFont="1" applyBorder="1" applyAlignment="1">
      <alignment vertical="center" readingOrder="1"/>
    </xf>
    <xf numFmtId="167" fontId="13" fillId="0" borderId="3" xfId="1" applyNumberFormat="1" applyFont="1" applyBorder="1" applyAlignment="1">
      <alignment vertical="center" wrapText="1"/>
    </xf>
    <xf numFmtId="0" fontId="9" fillId="0" borderId="11" xfId="0" applyFont="1" applyBorder="1" applyAlignment="1">
      <alignment horizontal="right" vertical="center" wrapText="1"/>
    </xf>
    <xf numFmtId="0" fontId="5" fillId="0" borderId="0" xfId="0" applyFont="1" applyAlignment="1">
      <alignment horizontal="center" vertical="center" wrapText="1"/>
    </xf>
    <xf numFmtId="49" fontId="9" fillId="0" borderId="2" xfId="1" applyNumberFormat="1" applyFont="1" applyFill="1" applyBorder="1" applyAlignment="1">
      <alignment horizontal="right" vertical="center" wrapText="1"/>
    </xf>
    <xf numFmtId="168" fontId="5" fillId="7" borderId="2" xfId="2" applyNumberFormat="1" applyFont="1" applyFill="1" applyBorder="1" applyAlignment="1" applyProtection="1">
      <alignment vertical="center"/>
      <protection locked="0"/>
    </xf>
    <xf numFmtId="0" fontId="7" fillId="3" borderId="0" xfId="0" applyFont="1" applyFill="1" applyAlignment="1">
      <alignment horizontal="center" vertical="center" wrapText="1" readingOrder="2"/>
    </xf>
  </cellXfs>
  <cellStyles count="3">
    <cellStyle name="Comma 2 2" xfId="1" xr:uid="{6F9E0C5C-4778-4CD5-9604-232418DBAA7A}"/>
    <cellStyle name="Normal" xfId="0" builtinId="0"/>
    <cellStyle name="Normal 2 5" xfId="2" xr:uid="{0E4DD45E-645C-4F79-94BD-45C55C2513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68A5-AAF2-4DE3-91C0-5057D04E479F}">
  <sheetPr>
    <pageSetUpPr fitToPage="1"/>
  </sheetPr>
  <dimension ref="A1:G357"/>
  <sheetViews>
    <sheetView rightToLeft="1" tabSelected="1" view="pageBreakPreview" topLeftCell="A255" zoomScale="85" zoomScaleNormal="85" zoomScaleSheetLayoutView="85" workbookViewId="0">
      <selection activeCell="E13" sqref="E13"/>
    </sheetView>
  </sheetViews>
  <sheetFormatPr defaultColWidth="9" defaultRowHeight="14.25" x14ac:dyDescent="0.2"/>
  <cols>
    <col min="1" max="1" width="26.875" style="1" customWidth="1"/>
    <col min="2" max="2" width="112" style="96" bestFit="1" customWidth="1"/>
    <col min="3" max="3" width="10.5" style="122" customWidth="1"/>
    <col min="4" max="4" width="17.625" style="1" customWidth="1"/>
    <col min="5" max="5" width="17.625" style="1" bestFit="1" customWidth="1"/>
    <col min="6" max="6" width="20.625" style="82" bestFit="1" customWidth="1"/>
    <col min="7" max="7" width="31.125" style="1" customWidth="1"/>
    <col min="8" max="16384" width="9" style="1"/>
  </cols>
  <sheetData>
    <row r="1" spans="1:6" x14ac:dyDescent="0.2">
      <c r="E1" s="96"/>
      <c r="F1" s="96"/>
    </row>
    <row r="2" spans="1:6" ht="30" x14ac:dyDescent="0.2">
      <c r="B2" s="1"/>
      <c r="E2" s="97" t="s">
        <v>0</v>
      </c>
      <c r="F2" s="97" t="s">
        <v>0</v>
      </c>
    </row>
    <row r="3" spans="1:6" ht="15" x14ac:dyDescent="0.2">
      <c r="B3" s="153"/>
    </row>
    <row r="4" spans="1:6" s="100" customFormat="1" ht="28.5" customHeight="1" x14ac:dyDescent="0.2">
      <c r="A4" s="156" t="s">
        <v>1</v>
      </c>
      <c r="B4" s="156"/>
      <c r="C4" s="156"/>
      <c r="D4" s="156"/>
      <c r="E4" s="156"/>
      <c r="F4" s="156"/>
    </row>
    <row r="5" spans="1:6" s="100" customFormat="1" ht="28.5" customHeight="1" x14ac:dyDescent="0.2">
      <c r="A5" s="81"/>
      <c r="B5" s="95" t="s">
        <v>2</v>
      </c>
      <c r="C5" s="119"/>
      <c r="D5" s="81"/>
      <c r="E5" s="81"/>
      <c r="F5" s="94"/>
    </row>
    <row r="7" spans="1:6" s="99" customFormat="1" ht="45" customHeight="1" x14ac:dyDescent="0.2">
      <c r="A7" s="116" t="s">
        <v>3</v>
      </c>
      <c r="B7" s="117" t="s">
        <v>4</v>
      </c>
      <c r="C7" s="117" t="s">
        <v>5</v>
      </c>
      <c r="D7" s="117" t="s">
        <v>6</v>
      </c>
      <c r="E7" s="117" t="s">
        <v>7</v>
      </c>
      <c r="F7" s="118" t="s">
        <v>8</v>
      </c>
    </row>
    <row r="8" spans="1:6" s="99" customFormat="1" ht="45" customHeight="1" x14ac:dyDescent="0.2">
      <c r="A8" s="106"/>
      <c r="B8" s="107" t="s">
        <v>9</v>
      </c>
      <c r="C8" s="108"/>
      <c r="D8" s="109"/>
      <c r="E8" s="109"/>
      <c r="F8" s="110"/>
    </row>
    <row r="9" spans="1:6" x14ac:dyDescent="0.2">
      <c r="A9" s="2"/>
      <c r="B9" s="3"/>
      <c r="C9" s="4"/>
      <c r="D9" s="5"/>
      <c r="E9" s="5"/>
      <c r="F9" s="71"/>
    </row>
    <row r="10" spans="1:6" ht="45" customHeight="1" x14ac:dyDescent="0.2">
      <c r="A10" s="6" t="s">
        <v>10</v>
      </c>
      <c r="B10" s="7" t="s">
        <v>11</v>
      </c>
      <c r="C10" s="4" t="s">
        <v>12</v>
      </c>
      <c r="D10" s="5" t="s">
        <v>12</v>
      </c>
      <c r="E10" s="5"/>
      <c r="F10" s="71" t="s">
        <v>12</v>
      </c>
    </row>
    <row r="11" spans="1:6" ht="45" customHeight="1" x14ac:dyDescent="0.2">
      <c r="A11" s="6" t="s">
        <v>13</v>
      </c>
      <c r="B11" s="123" t="s">
        <v>14</v>
      </c>
      <c r="C11" s="4" t="s">
        <v>12</v>
      </c>
      <c r="D11" s="5" t="s">
        <v>12</v>
      </c>
      <c r="E11" s="8"/>
      <c r="F11" s="71" t="s">
        <v>12</v>
      </c>
    </row>
    <row r="12" spans="1:6" ht="45" customHeight="1" x14ac:dyDescent="0.2">
      <c r="A12" s="2" t="s">
        <v>15</v>
      </c>
      <c r="B12" s="9" t="s">
        <v>16</v>
      </c>
      <c r="C12" s="4" t="s">
        <v>17</v>
      </c>
      <c r="D12" s="5">
        <v>1530000</v>
      </c>
      <c r="E12" s="10"/>
      <c r="F12" s="71">
        <f>E12*D12</f>
        <v>0</v>
      </c>
    </row>
    <row r="13" spans="1:6" ht="45" customHeight="1" x14ac:dyDescent="0.2">
      <c r="A13" s="2" t="s">
        <v>18</v>
      </c>
      <c r="B13" s="12" t="s">
        <v>19</v>
      </c>
      <c r="C13" s="4" t="s">
        <v>17</v>
      </c>
      <c r="D13" s="5">
        <v>1265000</v>
      </c>
      <c r="E13" s="10"/>
      <c r="F13" s="71">
        <f t="shared" ref="F13:F18" si="0">E13*D13</f>
        <v>0</v>
      </c>
    </row>
    <row r="14" spans="1:6" ht="45" customHeight="1" x14ac:dyDescent="0.2">
      <c r="A14" s="2" t="s">
        <v>20</v>
      </c>
      <c r="B14" s="124" t="s">
        <v>21</v>
      </c>
      <c r="C14" s="4" t="s">
        <v>17</v>
      </c>
      <c r="D14" s="5">
        <v>265000</v>
      </c>
      <c r="E14" s="10"/>
      <c r="F14" s="71">
        <f t="shared" si="0"/>
        <v>0</v>
      </c>
    </row>
    <row r="15" spans="1:6" ht="45" customHeight="1" x14ac:dyDescent="0.2">
      <c r="A15" s="2" t="s">
        <v>22</v>
      </c>
      <c r="B15" s="7" t="s">
        <v>23</v>
      </c>
      <c r="C15" s="4" t="s">
        <v>17</v>
      </c>
      <c r="D15" s="5">
        <v>720000</v>
      </c>
      <c r="E15" s="10"/>
      <c r="F15" s="71">
        <f t="shared" si="0"/>
        <v>0</v>
      </c>
    </row>
    <row r="16" spans="1:6" ht="45" customHeight="1" x14ac:dyDescent="0.2">
      <c r="A16" s="2" t="s">
        <v>24</v>
      </c>
      <c r="B16" s="13" t="s">
        <v>25</v>
      </c>
      <c r="C16" s="14" t="s">
        <v>17</v>
      </c>
      <c r="D16" s="5">
        <v>3330000</v>
      </c>
      <c r="E16" s="10"/>
      <c r="F16" s="71">
        <f t="shared" si="0"/>
        <v>0</v>
      </c>
    </row>
    <row r="17" spans="1:6" ht="45" customHeight="1" x14ac:dyDescent="0.2">
      <c r="A17" s="2" t="s">
        <v>26</v>
      </c>
      <c r="B17" s="15" t="s">
        <v>27</v>
      </c>
      <c r="C17" s="4" t="s">
        <v>17</v>
      </c>
      <c r="D17" s="5">
        <v>16220</v>
      </c>
      <c r="E17" s="10"/>
      <c r="F17" s="71">
        <f t="shared" si="0"/>
        <v>0</v>
      </c>
    </row>
    <row r="18" spans="1:6" ht="45" customHeight="1" x14ac:dyDescent="0.2">
      <c r="A18" s="127" t="s">
        <v>28</v>
      </c>
      <c r="B18" s="154" t="s">
        <v>29</v>
      </c>
      <c r="C18" s="4" t="s">
        <v>17</v>
      </c>
      <c r="D18" s="5">
        <v>800000</v>
      </c>
      <c r="E18" s="155"/>
      <c r="F18" s="71">
        <f t="shared" si="0"/>
        <v>0</v>
      </c>
    </row>
    <row r="19" spans="1:6" ht="45" customHeight="1" x14ac:dyDescent="0.2">
      <c r="A19" s="16" t="s">
        <v>12</v>
      </c>
      <c r="B19" s="17" t="s">
        <v>30</v>
      </c>
      <c r="C19" s="4"/>
      <c r="D19" s="5"/>
      <c r="E19" s="5"/>
      <c r="F19" s="93">
        <f>SUM(F12:F18)</f>
        <v>0</v>
      </c>
    </row>
    <row r="20" spans="1:6" ht="45" customHeight="1" x14ac:dyDescent="0.2">
      <c r="A20" s="16" t="s">
        <v>12</v>
      </c>
      <c r="B20" s="17" t="s">
        <v>31</v>
      </c>
      <c r="C20" s="4"/>
      <c r="D20" s="5"/>
      <c r="E20" s="5"/>
      <c r="F20" s="93">
        <f>SUM(F19)</f>
        <v>0</v>
      </c>
    </row>
    <row r="21" spans="1:6" x14ac:dyDescent="0.2">
      <c r="A21" s="2"/>
      <c r="B21" s="3"/>
      <c r="C21" s="4"/>
      <c r="D21" s="5"/>
      <c r="E21" s="5"/>
      <c r="F21" s="71"/>
    </row>
    <row r="22" spans="1:6" ht="45" customHeight="1" x14ac:dyDescent="0.2">
      <c r="A22" s="6" t="s">
        <v>32</v>
      </c>
      <c r="B22" s="7" t="s">
        <v>33</v>
      </c>
      <c r="C22" s="4" t="s">
        <v>12</v>
      </c>
      <c r="D22" s="5" t="s">
        <v>12</v>
      </c>
      <c r="E22" s="5"/>
      <c r="F22" s="71" t="s">
        <v>12</v>
      </c>
    </row>
    <row r="23" spans="1:6" ht="45" customHeight="1" x14ac:dyDescent="0.2">
      <c r="A23" s="6" t="s">
        <v>34</v>
      </c>
      <c r="B23" s="7" t="s">
        <v>35</v>
      </c>
      <c r="C23" s="4" t="s">
        <v>12</v>
      </c>
      <c r="D23" s="5" t="s">
        <v>12</v>
      </c>
      <c r="E23" s="5"/>
      <c r="F23" s="71" t="s">
        <v>12</v>
      </c>
    </row>
    <row r="24" spans="1:6" ht="45" customHeight="1" x14ac:dyDescent="0.2">
      <c r="A24" s="2" t="s">
        <v>36</v>
      </c>
      <c r="B24" s="3" t="s">
        <v>37</v>
      </c>
      <c r="C24" s="4" t="s">
        <v>38</v>
      </c>
      <c r="D24" s="5">
        <v>500</v>
      </c>
      <c r="E24" s="10"/>
      <c r="F24" s="71">
        <f t="shared" ref="F24" si="1">E24*D24</f>
        <v>0</v>
      </c>
    </row>
    <row r="25" spans="1:6" ht="45" customHeight="1" x14ac:dyDescent="0.2">
      <c r="A25" s="16" t="s">
        <v>12</v>
      </c>
      <c r="B25" s="17" t="s">
        <v>39</v>
      </c>
      <c r="C25" s="4"/>
      <c r="D25" s="5"/>
      <c r="E25" s="5"/>
      <c r="F25" s="93">
        <f>SUM(F24:F24)</f>
        <v>0</v>
      </c>
    </row>
    <row r="26" spans="1:6" ht="45" customHeight="1" x14ac:dyDescent="0.2">
      <c r="A26" s="6" t="s">
        <v>40</v>
      </c>
      <c r="B26" s="7" t="s">
        <v>41</v>
      </c>
      <c r="C26" s="4" t="s">
        <v>12</v>
      </c>
      <c r="D26" s="5" t="s">
        <v>12</v>
      </c>
      <c r="E26" s="5"/>
      <c r="F26" s="71" t="s">
        <v>12</v>
      </c>
    </row>
    <row r="27" spans="1:6" ht="45" customHeight="1" x14ac:dyDescent="0.2">
      <c r="A27" s="2" t="s">
        <v>42</v>
      </c>
      <c r="B27" s="3" t="s">
        <v>43</v>
      </c>
      <c r="C27" s="4" t="s">
        <v>17</v>
      </c>
      <c r="D27" s="5">
        <v>3700</v>
      </c>
      <c r="E27" s="10"/>
      <c r="F27" s="71">
        <f>E27*D27</f>
        <v>0</v>
      </c>
    </row>
    <row r="28" spans="1:6" ht="45" customHeight="1" x14ac:dyDescent="0.2">
      <c r="A28" s="16" t="s">
        <v>12</v>
      </c>
      <c r="B28" s="17" t="s">
        <v>44</v>
      </c>
      <c r="C28" s="4"/>
      <c r="D28" s="5"/>
      <c r="E28" s="5"/>
      <c r="F28" s="93">
        <f>SUM(F27:F27)</f>
        <v>0</v>
      </c>
    </row>
    <row r="29" spans="1:6" ht="45" customHeight="1" x14ac:dyDescent="0.2">
      <c r="A29" s="16" t="s">
        <v>12</v>
      </c>
      <c r="B29" s="17" t="s">
        <v>45</v>
      </c>
      <c r="C29" s="4"/>
      <c r="D29" s="5"/>
      <c r="E29" s="5"/>
      <c r="F29" s="93">
        <f>SUM(F25,F28)</f>
        <v>0</v>
      </c>
    </row>
    <row r="30" spans="1:6" x14ac:dyDescent="0.2">
      <c r="A30" s="2"/>
      <c r="B30" s="3"/>
      <c r="C30" s="4"/>
      <c r="D30" s="5"/>
      <c r="E30" s="5"/>
      <c r="F30" s="71"/>
    </row>
    <row r="31" spans="1:6" ht="45" customHeight="1" x14ac:dyDescent="0.2">
      <c r="A31" s="6" t="s">
        <v>46</v>
      </c>
      <c r="B31" s="7" t="s">
        <v>47</v>
      </c>
      <c r="C31" s="4" t="s">
        <v>12</v>
      </c>
      <c r="D31" s="5" t="s">
        <v>12</v>
      </c>
      <c r="E31" s="5"/>
      <c r="F31" s="71" t="s">
        <v>12</v>
      </c>
    </row>
    <row r="32" spans="1:6" ht="45" customHeight="1" x14ac:dyDescent="0.2">
      <c r="A32" s="6" t="s">
        <v>48</v>
      </c>
      <c r="B32" s="7" t="s">
        <v>49</v>
      </c>
      <c r="C32" s="4" t="s">
        <v>12</v>
      </c>
      <c r="D32" s="5" t="s">
        <v>12</v>
      </c>
      <c r="E32" s="5"/>
      <c r="F32" s="71" t="s">
        <v>12</v>
      </c>
    </row>
    <row r="33" spans="1:6" ht="45" customHeight="1" x14ac:dyDescent="0.2">
      <c r="A33" s="2" t="s">
        <v>50</v>
      </c>
      <c r="B33" s="3" t="s">
        <v>51</v>
      </c>
      <c r="C33" s="4" t="s">
        <v>17</v>
      </c>
      <c r="D33" s="5">
        <v>4.66</v>
      </c>
      <c r="E33" s="10"/>
      <c r="F33" s="71">
        <f t="shared" ref="F33" si="2">E33*D33</f>
        <v>0</v>
      </c>
    </row>
    <row r="34" spans="1:6" ht="45" customHeight="1" x14ac:dyDescent="0.2">
      <c r="A34" s="16" t="s">
        <v>12</v>
      </c>
      <c r="B34" s="17" t="s">
        <v>52</v>
      </c>
      <c r="C34" s="4"/>
      <c r="D34" s="5"/>
      <c r="E34" s="5"/>
      <c r="F34" s="93">
        <f>SUM(F33:F33)</f>
        <v>0</v>
      </c>
    </row>
    <row r="35" spans="1:6" ht="45" customHeight="1" x14ac:dyDescent="0.2">
      <c r="A35" s="6" t="s">
        <v>53</v>
      </c>
      <c r="B35" s="7" t="s">
        <v>54</v>
      </c>
      <c r="C35" s="4" t="s">
        <v>12</v>
      </c>
      <c r="D35" s="5" t="s">
        <v>12</v>
      </c>
      <c r="E35" s="5"/>
      <c r="F35" s="71" t="s">
        <v>12</v>
      </c>
    </row>
    <row r="36" spans="1:6" ht="45" customHeight="1" x14ac:dyDescent="0.2">
      <c r="A36" s="2" t="s">
        <v>55</v>
      </c>
      <c r="B36" s="3" t="s">
        <v>56</v>
      </c>
      <c r="C36" s="4" t="s">
        <v>38</v>
      </c>
      <c r="D36" s="5">
        <v>0.93</v>
      </c>
      <c r="E36" s="10"/>
      <c r="F36" s="71">
        <f t="shared" ref="F36" si="3">E36*D36</f>
        <v>0</v>
      </c>
    </row>
    <row r="37" spans="1:6" ht="45" customHeight="1" x14ac:dyDescent="0.2">
      <c r="A37" s="16" t="s">
        <v>12</v>
      </c>
      <c r="B37" s="17" t="s">
        <v>57</v>
      </c>
      <c r="C37" s="4"/>
      <c r="D37" s="5"/>
      <c r="E37" s="5"/>
      <c r="F37" s="93">
        <f>SUM(F36:F36)</f>
        <v>0</v>
      </c>
    </row>
    <row r="38" spans="1:6" ht="45" customHeight="1" x14ac:dyDescent="0.2">
      <c r="A38" s="16" t="s">
        <v>12</v>
      </c>
      <c r="B38" s="17" t="s">
        <v>58</v>
      </c>
      <c r="C38" s="4"/>
      <c r="D38" s="5"/>
      <c r="E38" s="5"/>
      <c r="F38" s="93">
        <f>SUM(F34,F37)</f>
        <v>0</v>
      </c>
    </row>
    <row r="39" spans="1:6" x14ac:dyDescent="0.2">
      <c r="A39" s="2"/>
      <c r="B39" s="3"/>
      <c r="C39" s="4"/>
      <c r="D39" s="5"/>
      <c r="E39" s="5"/>
      <c r="F39" s="71"/>
    </row>
    <row r="40" spans="1:6" ht="45" customHeight="1" x14ac:dyDescent="0.2">
      <c r="A40" s="6" t="s">
        <v>59</v>
      </c>
      <c r="B40" s="7" t="s">
        <v>60</v>
      </c>
      <c r="C40" s="4" t="s">
        <v>12</v>
      </c>
      <c r="D40" s="5" t="s">
        <v>12</v>
      </c>
      <c r="E40" s="5"/>
      <c r="F40" s="71" t="s">
        <v>12</v>
      </c>
    </row>
    <row r="41" spans="1:6" ht="45" customHeight="1" x14ac:dyDescent="0.2">
      <c r="A41" s="6" t="s">
        <v>61</v>
      </c>
      <c r="B41" s="7" t="s">
        <v>62</v>
      </c>
      <c r="C41" s="4" t="s">
        <v>12</v>
      </c>
      <c r="D41" s="5" t="s">
        <v>12</v>
      </c>
      <c r="E41" s="5"/>
      <c r="F41" s="71" t="s">
        <v>12</v>
      </c>
    </row>
    <row r="42" spans="1:6" ht="45" customHeight="1" x14ac:dyDescent="0.2">
      <c r="A42" s="127" t="s">
        <v>63</v>
      </c>
      <c r="B42" s="126" t="s">
        <v>64</v>
      </c>
      <c r="C42" s="128" t="s">
        <v>65</v>
      </c>
      <c r="D42" s="129">
        <v>2740</v>
      </c>
      <c r="E42" s="130"/>
      <c r="F42" s="131">
        <f t="shared" ref="F42" si="4">E42*D42</f>
        <v>0</v>
      </c>
    </row>
    <row r="43" spans="1:6" ht="45" customHeight="1" x14ac:dyDescent="0.2">
      <c r="A43" s="16" t="s">
        <v>12</v>
      </c>
      <c r="B43" s="17" t="s">
        <v>66</v>
      </c>
      <c r="C43" s="4"/>
      <c r="D43" s="5"/>
      <c r="E43" s="5"/>
      <c r="F43" s="93">
        <f>SUM(F42)</f>
        <v>0</v>
      </c>
    </row>
    <row r="44" spans="1:6" ht="45" customHeight="1" x14ac:dyDescent="0.2">
      <c r="A44" s="6" t="s">
        <v>67</v>
      </c>
      <c r="B44" s="7" t="s">
        <v>68</v>
      </c>
      <c r="C44" s="4" t="s">
        <v>12</v>
      </c>
      <c r="D44" s="5" t="s">
        <v>12</v>
      </c>
      <c r="E44" s="5"/>
      <c r="F44" s="71" t="s">
        <v>12</v>
      </c>
    </row>
    <row r="45" spans="1:6" ht="45" customHeight="1" x14ac:dyDescent="0.2">
      <c r="A45" s="127" t="s">
        <v>69</v>
      </c>
      <c r="B45" s="126" t="s">
        <v>70</v>
      </c>
      <c r="C45" s="128" t="s">
        <v>65</v>
      </c>
      <c r="D45" s="129">
        <v>18792</v>
      </c>
      <c r="E45" s="130"/>
      <c r="F45" s="131">
        <f t="shared" ref="F45" si="5">E45*D45</f>
        <v>0</v>
      </c>
    </row>
    <row r="46" spans="1:6" ht="45" customHeight="1" x14ac:dyDescent="0.2">
      <c r="A46" s="16" t="s">
        <v>12</v>
      </c>
      <c r="B46" s="17" t="s">
        <v>71</v>
      </c>
      <c r="C46" s="4"/>
      <c r="D46" s="5"/>
      <c r="E46" s="5"/>
      <c r="F46" s="93">
        <f>SUM(F45:F45)</f>
        <v>0</v>
      </c>
    </row>
    <row r="47" spans="1:6" ht="45" customHeight="1" x14ac:dyDescent="0.2">
      <c r="A47" s="6" t="s">
        <v>72</v>
      </c>
      <c r="B47" s="7" t="s">
        <v>73</v>
      </c>
      <c r="C47" s="4" t="s">
        <v>12</v>
      </c>
      <c r="D47" s="5" t="s">
        <v>12</v>
      </c>
      <c r="E47" s="5"/>
      <c r="F47" s="71" t="s">
        <v>12</v>
      </c>
    </row>
    <row r="48" spans="1:6" ht="45" customHeight="1" x14ac:dyDescent="0.2">
      <c r="A48" s="2" t="s">
        <v>74</v>
      </c>
      <c r="B48" s="3" t="s">
        <v>75</v>
      </c>
      <c r="C48" s="4" t="s">
        <v>76</v>
      </c>
      <c r="D48" s="5">
        <v>8</v>
      </c>
      <c r="E48" s="10"/>
      <c r="F48" s="71">
        <f t="shared" ref="F48" si="6">E48*D48</f>
        <v>0</v>
      </c>
    </row>
    <row r="49" spans="1:6" ht="45" customHeight="1" x14ac:dyDescent="0.2">
      <c r="A49" s="2" t="s">
        <v>77</v>
      </c>
      <c r="B49" s="15" t="s">
        <v>78</v>
      </c>
      <c r="C49" s="4" t="s">
        <v>65</v>
      </c>
      <c r="D49" s="5">
        <v>2300</v>
      </c>
      <c r="E49" s="10"/>
      <c r="F49" s="71">
        <f t="shared" ref="F49:F50" si="7">E49*D49</f>
        <v>0</v>
      </c>
    </row>
    <row r="50" spans="1:6" ht="45" customHeight="1" x14ac:dyDescent="0.2">
      <c r="A50" s="2" t="s">
        <v>79</v>
      </c>
      <c r="B50" s="3" t="s">
        <v>80</v>
      </c>
      <c r="C50" s="4" t="s">
        <v>81</v>
      </c>
      <c r="D50" s="5">
        <v>1</v>
      </c>
      <c r="E50" s="10"/>
      <c r="F50" s="71">
        <f t="shared" si="7"/>
        <v>0</v>
      </c>
    </row>
    <row r="51" spans="1:6" ht="45" customHeight="1" x14ac:dyDescent="0.2">
      <c r="A51" s="16" t="s">
        <v>12</v>
      </c>
      <c r="B51" s="17" t="s">
        <v>82</v>
      </c>
      <c r="C51" s="4"/>
      <c r="D51" s="5"/>
      <c r="E51" s="5"/>
      <c r="F51" s="93">
        <f>SUM(F48:F50)</f>
        <v>0</v>
      </c>
    </row>
    <row r="52" spans="1:6" ht="45" customHeight="1" x14ac:dyDescent="0.2">
      <c r="A52" s="6" t="s">
        <v>83</v>
      </c>
      <c r="B52" s="18" t="s">
        <v>84</v>
      </c>
      <c r="C52" s="4" t="s">
        <v>12</v>
      </c>
      <c r="D52" s="5" t="s">
        <v>12</v>
      </c>
      <c r="E52" s="5"/>
      <c r="F52" s="71" t="s">
        <v>12</v>
      </c>
    </row>
    <row r="53" spans="1:6" ht="45" customHeight="1" x14ac:dyDescent="0.2">
      <c r="A53" s="2" t="s">
        <v>85</v>
      </c>
      <c r="B53" s="15" t="s">
        <v>86</v>
      </c>
      <c r="C53" s="4" t="s">
        <v>76</v>
      </c>
      <c r="D53" s="5">
        <v>14400</v>
      </c>
      <c r="E53" s="10"/>
      <c r="F53" s="71">
        <f t="shared" ref="F53" si="8">E53*D53</f>
        <v>0</v>
      </c>
    </row>
    <row r="54" spans="1:6" ht="45" customHeight="1" x14ac:dyDescent="0.2">
      <c r="A54" s="16" t="s">
        <v>12</v>
      </c>
      <c r="B54" s="17" t="s">
        <v>87</v>
      </c>
      <c r="C54" s="4"/>
      <c r="D54" s="5"/>
      <c r="E54" s="5"/>
      <c r="F54" s="93">
        <f>SUM(F53:F53)</f>
        <v>0</v>
      </c>
    </row>
    <row r="55" spans="1:6" ht="45" customHeight="1" x14ac:dyDescent="0.2">
      <c r="A55" s="6" t="s">
        <v>88</v>
      </c>
      <c r="B55" s="18" t="s">
        <v>89</v>
      </c>
      <c r="C55" s="4" t="s">
        <v>12</v>
      </c>
      <c r="D55" s="5" t="s">
        <v>12</v>
      </c>
      <c r="E55" s="5"/>
      <c r="F55" s="71" t="s">
        <v>12</v>
      </c>
    </row>
    <row r="56" spans="1:6" ht="45" customHeight="1" x14ac:dyDescent="0.2">
      <c r="A56" s="2" t="s">
        <v>90</v>
      </c>
      <c r="B56" s="3" t="s">
        <v>91</v>
      </c>
      <c r="C56" s="4" t="s">
        <v>65</v>
      </c>
      <c r="D56" s="5">
        <v>9200</v>
      </c>
      <c r="E56" s="10"/>
      <c r="F56" s="71">
        <f t="shared" ref="F56:F57" si="9">E56*D56</f>
        <v>0</v>
      </c>
    </row>
    <row r="57" spans="1:6" ht="45" customHeight="1" x14ac:dyDescent="0.2">
      <c r="A57" s="127" t="s">
        <v>92</v>
      </c>
      <c r="B57" s="126" t="s">
        <v>93</v>
      </c>
      <c r="C57" s="128" t="s">
        <v>65</v>
      </c>
      <c r="D57" s="129">
        <v>870</v>
      </c>
      <c r="E57" s="130"/>
      <c r="F57" s="131">
        <f t="shared" si="9"/>
        <v>0</v>
      </c>
    </row>
    <row r="58" spans="1:6" ht="45" customHeight="1" x14ac:dyDescent="0.2">
      <c r="A58" s="16" t="s">
        <v>12</v>
      </c>
      <c r="B58" s="17" t="s">
        <v>94</v>
      </c>
      <c r="C58" s="4"/>
      <c r="D58" s="5"/>
      <c r="E58" s="5"/>
      <c r="F58" s="93">
        <f>SUM(F56:F57)</f>
        <v>0</v>
      </c>
    </row>
    <row r="59" spans="1:6" ht="45" customHeight="1" x14ac:dyDescent="0.2">
      <c r="A59" s="6" t="s">
        <v>95</v>
      </c>
      <c r="B59" s="18" t="s">
        <v>96</v>
      </c>
      <c r="C59" s="4"/>
      <c r="D59" s="5"/>
      <c r="E59" s="5"/>
      <c r="F59" s="93"/>
    </row>
    <row r="60" spans="1:6" ht="45" customHeight="1" x14ac:dyDescent="0.2">
      <c r="A60" s="127" t="s">
        <v>97</v>
      </c>
      <c r="B60" s="3" t="s">
        <v>98</v>
      </c>
      <c r="C60" s="4" t="s">
        <v>81</v>
      </c>
      <c r="D60" s="5">
        <v>2</v>
      </c>
      <c r="E60" s="10"/>
      <c r="F60" s="71">
        <f t="shared" ref="F60:F63" si="10">E60*D60</f>
        <v>0</v>
      </c>
    </row>
    <row r="61" spans="1:6" ht="45" customHeight="1" x14ac:dyDescent="0.2">
      <c r="A61" s="127" t="s">
        <v>99</v>
      </c>
      <c r="B61" s="124" t="s">
        <v>100</v>
      </c>
      <c r="C61" s="128" t="s">
        <v>65</v>
      </c>
      <c r="D61" s="129">
        <v>200</v>
      </c>
      <c r="E61" s="130"/>
      <c r="F61" s="131">
        <f t="shared" si="10"/>
        <v>0</v>
      </c>
    </row>
    <row r="62" spans="1:6" ht="45" customHeight="1" x14ac:dyDescent="0.2">
      <c r="A62" s="127" t="s">
        <v>101</v>
      </c>
      <c r="B62" s="3" t="s">
        <v>102</v>
      </c>
      <c r="C62" s="4" t="s">
        <v>103</v>
      </c>
      <c r="D62" s="5">
        <v>33</v>
      </c>
      <c r="E62" s="10"/>
      <c r="F62" s="71">
        <f t="shared" si="10"/>
        <v>0</v>
      </c>
    </row>
    <row r="63" spans="1:6" ht="45" customHeight="1" x14ac:dyDescent="0.2">
      <c r="A63" s="127" t="s">
        <v>104</v>
      </c>
      <c r="B63" s="3" t="s">
        <v>105</v>
      </c>
      <c r="C63" s="4" t="s">
        <v>65</v>
      </c>
      <c r="D63" s="5">
        <v>1000</v>
      </c>
      <c r="E63" s="10"/>
      <c r="F63" s="71">
        <f t="shared" si="10"/>
        <v>0</v>
      </c>
    </row>
    <row r="64" spans="1:6" ht="45" customHeight="1" x14ac:dyDescent="0.2">
      <c r="A64" s="16"/>
      <c r="B64" s="17" t="s">
        <v>106</v>
      </c>
      <c r="C64" s="4"/>
      <c r="D64" s="5"/>
      <c r="E64" s="5"/>
      <c r="F64" s="93">
        <f>SUM(F60:F63)</f>
        <v>0</v>
      </c>
    </row>
    <row r="65" spans="1:6" ht="45" customHeight="1" x14ac:dyDescent="0.2">
      <c r="A65" s="16" t="s">
        <v>12</v>
      </c>
      <c r="B65" s="17" t="s">
        <v>107</v>
      </c>
      <c r="C65" s="4"/>
      <c r="D65" s="5"/>
      <c r="E65" s="5"/>
      <c r="F65" s="93">
        <f>SUM(F43,F46,F51,F54,F58,F64)</f>
        <v>0</v>
      </c>
    </row>
    <row r="66" spans="1:6" ht="15" x14ac:dyDescent="0.2">
      <c r="A66" s="16"/>
      <c r="B66" s="17"/>
      <c r="C66" s="4"/>
      <c r="D66" s="5"/>
      <c r="E66" s="5"/>
      <c r="F66" s="93"/>
    </row>
    <row r="67" spans="1:6" ht="45" customHeight="1" x14ac:dyDescent="0.2">
      <c r="A67" s="6" t="s">
        <v>108</v>
      </c>
      <c r="B67" s="7" t="s">
        <v>109</v>
      </c>
      <c r="C67" s="19" t="s">
        <v>12</v>
      </c>
      <c r="D67" s="20" t="s">
        <v>12</v>
      </c>
      <c r="E67" s="21"/>
      <c r="F67" s="22" t="s">
        <v>12</v>
      </c>
    </row>
    <row r="68" spans="1:6" ht="45" customHeight="1" x14ac:dyDescent="0.2">
      <c r="A68" s="6" t="s">
        <v>110</v>
      </c>
      <c r="B68" s="7" t="s">
        <v>111</v>
      </c>
      <c r="C68" s="19" t="s">
        <v>12</v>
      </c>
      <c r="D68" s="20" t="s">
        <v>12</v>
      </c>
      <c r="E68" s="21"/>
      <c r="F68" s="22" t="s">
        <v>12</v>
      </c>
    </row>
    <row r="69" spans="1:6" ht="45" customHeight="1" x14ac:dyDescent="0.2">
      <c r="A69" s="6" t="s">
        <v>112</v>
      </c>
      <c r="B69" s="7" t="s">
        <v>113</v>
      </c>
      <c r="C69" s="19" t="s">
        <v>38</v>
      </c>
      <c r="D69" s="23">
        <v>0.4</v>
      </c>
      <c r="E69" s="10"/>
      <c r="F69" s="71">
        <f t="shared" ref="F69" si="11">E69*D69</f>
        <v>0</v>
      </c>
    </row>
    <row r="70" spans="1:6" ht="45" customHeight="1" x14ac:dyDescent="0.2">
      <c r="A70" s="6"/>
      <c r="B70" s="24" t="s">
        <v>114</v>
      </c>
      <c r="C70" s="19"/>
      <c r="D70" s="20"/>
      <c r="E70" s="21"/>
      <c r="F70" s="25">
        <f>F69</f>
        <v>0</v>
      </c>
    </row>
    <row r="71" spans="1:6" ht="45" customHeight="1" x14ac:dyDescent="0.2">
      <c r="A71" s="6"/>
      <c r="B71" s="24" t="s">
        <v>115</v>
      </c>
      <c r="C71" s="19"/>
      <c r="D71" s="20"/>
      <c r="E71" s="21"/>
      <c r="F71" s="25">
        <f>F70</f>
        <v>0</v>
      </c>
    </row>
    <row r="72" spans="1:6" ht="15" x14ac:dyDescent="0.2">
      <c r="A72" s="16"/>
      <c r="B72" s="17"/>
      <c r="C72" s="4"/>
      <c r="D72" s="5"/>
      <c r="E72" s="5"/>
      <c r="F72" s="93"/>
    </row>
    <row r="73" spans="1:6" ht="45" customHeight="1" x14ac:dyDescent="0.2">
      <c r="A73" s="6" t="s">
        <v>116</v>
      </c>
      <c r="B73" s="7" t="s">
        <v>117</v>
      </c>
      <c r="C73" s="4" t="s">
        <v>12</v>
      </c>
      <c r="D73" s="5" t="s">
        <v>12</v>
      </c>
      <c r="E73" s="5"/>
      <c r="F73" s="71" t="s">
        <v>12</v>
      </c>
    </row>
    <row r="74" spans="1:6" ht="45" customHeight="1" x14ac:dyDescent="0.2">
      <c r="A74" s="6" t="s">
        <v>118</v>
      </c>
      <c r="B74" s="7" t="s">
        <v>119</v>
      </c>
      <c r="C74" s="4" t="s">
        <v>12</v>
      </c>
      <c r="D74" s="5" t="s">
        <v>12</v>
      </c>
      <c r="E74" s="5"/>
      <c r="F74" s="71" t="s">
        <v>12</v>
      </c>
    </row>
    <row r="75" spans="1:6" ht="45" customHeight="1" x14ac:dyDescent="0.2">
      <c r="A75" s="2" t="s">
        <v>120</v>
      </c>
      <c r="B75" s="12" t="s">
        <v>121</v>
      </c>
      <c r="C75" s="4" t="s">
        <v>17</v>
      </c>
      <c r="D75" s="5">
        <v>41000</v>
      </c>
      <c r="E75" s="10"/>
      <c r="F75" s="71">
        <f t="shared" ref="F75:F78" si="12">E75*D75</f>
        <v>0</v>
      </c>
    </row>
    <row r="76" spans="1:6" ht="45" customHeight="1" x14ac:dyDescent="0.2">
      <c r="A76" s="2" t="s">
        <v>122</v>
      </c>
      <c r="B76" s="12" t="s">
        <v>123</v>
      </c>
      <c r="C76" s="14" t="s">
        <v>124</v>
      </c>
      <c r="D76" s="26">
        <v>62000</v>
      </c>
      <c r="E76" s="10"/>
      <c r="F76" s="71">
        <f t="shared" si="12"/>
        <v>0</v>
      </c>
    </row>
    <row r="77" spans="1:6" ht="45" customHeight="1" x14ac:dyDescent="0.2">
      <c r="A77" s="2" t="s">
        <v>125</v>
      </c>
      <c r="B77" s="12" t="s">
        <v>126</v>
      </c>
      <c r="C77" s="14" t="s">
        <v>127</v>
      </c>
      <c r="D77" s="26">
        <v>4370</v>
      </c>
      <c r="E77" s="10"/>
      <c r="F77" s="71">
        <f t="shared" si="12"/>
        <v>0</v>
      </c>
    </row>
    <row r="78" spans="1:6" ht="45" customHeight="1" x14ac:dyDescent="0.2">
      <c r="A78" s="2" t="s">
        <v>128</v>
      </c>
      <c r="B78" s="12" t="s">
        <v>129</v>
      </c>
      <c r="C78" s="14" t="s">
        <v>130</v>
      </c>
      <c r="D78" s="26">
        <v>4100</v>
      </c>
      <c r="E78" s="10"/>
      <c r="F78" s="71">
        <f t="shared" si="12"/>
        <v>0</v>
      </c>
    </row>
    <row r="79" spans="1:6" ht="45" customHeight="1" x14ac:dyDescent="0.2">
      <c r="A79" s="16" t="s">
        <v>12</v>
      </c>
      <c r="B79" s="17" t="s">
        <v>131</v>
      </c>
      <c r="C79" s="4"/>
      <c r="D79" s="5"/>
      <c r="E79" s="5"/>
      <c r="F79" s="93">
        <f>SUM(F75:F78)</f>
        <v>0</v>
      </c>
    </row>
    <row r="80" spans="1:6" x14ac:dyDescent="0.2">
      <c r="A80" s="6"/>
      <c r="B80" s="7"/>
      <c r="C80" s="4"/>
      <c r="D80" s="5"/>
      <c r="E80" s="5"/>
      <c r="F80" s="71"/>
    </row>
    <row r="81" spans="1:6" ht="45" customHeight="1" x14ac:dyDescent="0.2">
      <c r="A81" s="6" t="s">
        <v>132</v>
      </c>
      <c r="B81" s="7" t="s">
        <v>133</v>
      </c>
      <c r="C81" s="4" t="s">
        <v>12</v>
      </c>
      <c r="D81" s="5" t="s">
        <v>12</v>
      </c>
      <c r="E81" s="5"/>
      <c r="F81" s="71" t="s">
        <v>12</v>
      </c>
    </row>
    <row r="82" spans="1:6" ht="45" customHeight="1" x14ac:dyDescent="0.2">
      <c r="A82" s="2" t="s">
        <v>134</v>
      </c>
      <c r="B82" s="12" t="s">
        <v>135</v>
      </c>
      <c r="C82" s="4" t="s">
        <v>76</v>
      </c>
      <c r="D82" s="5">
        <v>120</v>
      </c>
      <c r="E82" s="10"/>
      <c r="F82" s="71">
        <f t="shared" ref="F82" si="13">E82*D82</f>
        <v>0</v>
      </c>
    </row>
    <row r="83" spans="1:6" ht="45" customHeight="1" x14ac:dyDescent="0.2">
      <c r="A83" s="16" t="s">
        <v>12</v>
      </c>
      <c r="B83" s="17" t="s">
        <v>136</v>
      </c>
      <c r="C83" s="4"/>
      <c r="D83" s="5"/>
      <c r="E83" s="5"/>
      <c r="F83" s="93">
        <f>SUM(F82:F82)</f>
        <v>0</v>
      </c>
    </row>
    <row r="84" spans="1:6" ht="45" customHeight="1" x14ac:dyDescent="0.2">
      <c r="A84" s="16" t="s">
        <v>12</v>
      </c>
      <c r="B84" s="17" t="s">
        <v>137</v>
      </c>
      <c r="C84" s="4"/>
      <c r="D84" s="5"/>
      <c r="E84" s="5"/>
      <c r="F84" s="93">
        <f>SUM(F79,F83)</f>
        <v>0</v>
      </c>
    </row>
    <row r="85" spans="1:6" x14ac:dyDescent="0.2">
      <c r="A85" s="2"/>
      <c r="B85" s="3"/>
      <c r="C85" s="4"/>
      <c r="D85" s="5"/>
      <c r="E85" s="5"/>
      <c r="F85" s="71"/>
    </row>
    <row r="86" spans="1:6" ht="45" customHeight="1" x14ac:dyDescent="0.2">
      <c r="A86" s="6" t="s">
        <v>138</v>
      </c>
      <c r="B86" s="7" t="s">
        <v>139</v>
      </c>
      <c r="C86" s="4" t="s">
        <v>12</v>
      </c>
      <c r="D86" s="5" t="s">
        <v>12</v>
      </c>
      <c r="E86" s="5"/>
      <c r="F86" s="71" t="s">
        <v>12</v>
      </c>
    </row>
    <row r="87" spans="1:6" ht="45" customHeight="1" x14ac:dyDescent="0.2">
      <c r="A87" s="6" t="s">
        <v>140</v>
      </c>
      <c r="B87" s="7" t="s">
        <v>141</v>
      </c>
      <c r="C87" s="4"/>
      <c r="D87" s="5"/>
      <c r="E87" s="5"/>
      <c r="F87" s="71"/>
    </row>
    <row r="88" spans="1:6" ht="45" customHeight="1" x14ac:dyDescent="0.2">
      <c r="A88" s="2"/>
      <c r="B88" s="13" t="s">
        <v>142</v>
      </c>
      <c r="C88" s="19"/>
      <c r="D88" s="20"/>
      <c r="E88" s="21"/>
      <c r="F88" s="22"/>
    </row>
    <row r="89" spans="1:6" ht="45" customHeight="1" x14ac:dyDescent="0.2">
      <c r="A89" s="2"/>
      <c r="B89" s="24" t="s">
        <v>143</v>
      </c>
      <c r="C89" s="19"/>
      <c r="D89" s="20"/>
      <c r="E89" s="21"/>
      <c r="F89" s="25"/>
    </row>
    <row r="90" spans="1:6" ht="45" customHeight="1" x14ac:dyDescent="0.2">
      <c r="A90" s="6" t="s">
        <v>144</v>
      </c>
      <c r="B90" s="7" t="s">
        <v>145</v>
      </c>
      <c r="C90" s="4" t="s">
        <v>12</v>
      </c>
      <c r="D90" s="5" t="s">
        <v>12</v>
      </c>
      <c r="E90" s="5"/>
      <c r="F90" s="71" t="s">
        <v>12</v>
      </c>
    </row>
    <row r="91" spans="1:6" ht="45" customHeight="1" x14ac:dyDescent="0.2">
      <c r="A91" s="2" t="s">
        <v>146</v>
      </c>
      <c r="B91" s="12" t="s">
        <v>147</v>
      </c>
      <c r="C91" s="4" t="s">
        <v>17</v>
      </c>
      <c r="D91" s="5">
        <v>1782</v>
      </c>
      <c r="E91" s="10"/>
      <c r="F91" s="71">
        <f t="shared" ref="F91" si="14">E91*D91</f>
        <v>0</v>
      </c>
    </row>
    <row r="92" spans="1:6" ht="45" customHeight="1" x14ac:dyDescent="0.2">
      <c r="A92" s="16" t="s">
        <v>12</v>
      </c>
      <c r="B92" s="17" t="s">
        <v>148</v>
      </c>
      <c r="C92" s="4"/>
      <c r="D92" s="5"/>
      <c r="E92" s="5"/>
      <c r="F92" s="93">
        <f>SUM(F91:F91)</f>
        <v>0</v>
      </c>
    </row>
    <row r="93" spans="1:6" ht="45" customHeight="1" x14ac:dyDescent="0.2">
      <c r="A93" s="6" t="s">
        <v>149</v>
      </c>
      <c r="B93" s="7" t="s">
        <v>150</v>
      </c>
      <c r="C93" s="4" t="s">
        <v>12</v>
      </c>
      <c r="D93" s="5" t="s">
        <v>12</v>
      </c>
      <c r="E93" s="5"/>
      <c r="F93" s="71" t="s">
        <v>12</v>
      </c>
    </row>
    <row r="94" spans="1:6" ht="45" customHeight="1" x14ac:dyDescent="0.2">
      <c r="A94" s="2" t="s">
        <v>151</v>
      </c>
      <c r="B94" s="12" t="s">
        <v>152</v>
      </c>
      <c r="C94" s="4" t="s">
        <v>76</v>
      </c>
      <c r="D94" s="5">
        <v>1</v>
      </c>
      <c r="E94" s="10"/>
      <c r="F94" s="71">
        <f t="shared" ref="F94" si="15">E94*D94</f>
        <v>0</v>
      </c>
    </row>
    <row r="95" spans="1:6" ht="45" customHeight="1" x14ac:dyDescent="0.2">
      <c r="A95" s="16" t="s">
        <v>12</v>
      </c>
      <c r="B95" s="17" t="s">
        <v>44</v>
      </c>
      <c r="C95" s="4"/>
      <c r="D95" s="5"/>
      <c r="E95" s="5"/>
      <c r="F95" s="93">
        <f>SUM(F94:F94)</f>
        <v>0</v>
      </c>
    </row>
    <row r="96" spans="1:6" ht="45" customHeight="1" x14ac:dyDescent="0.2">
      <c r="A96" s="16" t="s">
        <v>12</v>
      </c>
      <c r="B96" s="17" t="s">
        <v>153</v>
      </c>
      <c r="C96" s="4"/>
      <c r="D96" s="5"/>
      <c r="E96" s="5"/>
      <c r="F96" s="93">
        <f>SUM(,F92,F95)</f>
        <v>0</v>
      </c>
    </row>
    <row r="97" spans="1:6" x14ac:dyDescent="0.2">
      <c r="A97" s="2"/>
      <c r="B97" s="3"/>
      <c r="C97" s="4"/>
      <c r="D97" s="5"/>
      <c r="E97" s="5"/>
      <c r="F97" s="71"/>
    </row>
    <row r="98" spans="1:6" ht="45" customHeight="1" x14ac:dyDescent="0.2">
      <c r="A98" s="6" t="s">
        <v>154</v>
      </c>
      <c r="B98" s="7" t="s">
        <v>155</v>
      </c>
      <c r="C98" s="4" t="s">
        <v>12</v>
      </c>
      <c r="D98" s="5" t="s">
        <v>12</v>
      </c>
      <c r="E98" s="5"/>
      <c r="F98" s="71" t="s">
        <v>12</v>
      </c>
    </row>
    <row r="99" spans="1:6" ht="45" customHeight="1" x14ac:dyDescent="0.2">
      <c r="A99" s="6" t="s">
        <v>156</v>
      </c>
      <c r="B99" s="12" t="s">
        <v>157</v>
      </c>
      <c r="C99" s="4"/>
      <c r="D99" s="5"/>
      <c r="E99" s="5"/>
      <c r="F99" s="71"/>
    </row>
    <row r="100" spans="1:6" ht="45" customHeight="1" x14ac:dyDescent="0.2">
      <c r="A100" s="2" t="s">
        <v>158</v>
      </c>
      <c r="B100" s="12" t="s">
        <v>159</v>
      </c>
      <c r="C100" s="4"/>
      <c r="D100" s="5"/>
      <c r="E100" s="5"/>
      <c r="F100" s="71"/>
    </row>
    <row r="101" spans="1:6" ht="45" customHeight="1" x14ac:dyDescent="0.2">
      <c r="A101" s="6"/>
      <c r="B101" s="27" t="s">
        <v>160</v>
      </c>
      <c r="C101" s="4"/>
      <c r="D101" s="5"/>
      <c r="E101" s="5"/>
      <c r="F101" s="71"/>
    </row>
    <row r="102" spans="1:6" ht="45" customHeight="1" x14ac:dyDescent="0.2">
      <c r="A102" s="6" t="s">
        <v>161</v>
      </c>
      <c r="B102" s="7" t="s">
        <v>162</v>
      </c>
      <c r="C102" s="4" t="s">
        <v>12</v>
      </c>
      <c r="D102" s="5" t="s">
        <v>12</v>
      </c>
      <c r="E102" s="5"/>
      <c r="F102" s="71" t="s">
        <v>12</v>
      </c>
    </row>
    <row r="103" spans="1:6" ht="66" customHeight="1" x14ac:dyDescent="0.2">
      <c r="A103" s="2" t="s">
        <v>163</v>
      </c>
      <c r="B103" s="43" t="s">
        <v>164</v>
      </c>
      <c r="C103" s="14" t="s">
        <v>165</v>
      </c>
      <c r="D103" s="28">
        <v>870</v>
      </c>
      <c r="E103" s="10"/>
      <c r="F103" s="71">
        <f t="shared" ref="F103:F107" si="16">E103*D103</f>
        <v>0</v>
      </c>
    </row>
    <row r="104" spans="1:6" ht="45" customHeight="1" x14ac:dyDescent="0.2">
      <c r="A104" s="2" t="s">
        <v>166</v>
      </c>
      <c r="B104" s="12" t="s">
        <v>167</v>
      </c>
      <c r="C104" s="14" t="s">
        <v>65</v>
      </c>
      <c r="D104" s="28">
        <v>650</v>
      </c>
      <c r="E104" s="10"/>
      <c r="F104" s="71">
        <f t="shared" si="16"/>
        <v>0</v>
      </c>
    </row>
    <row r="105" spans="1:6" ht="45" customHeight="1" x14ac:dyDescent="0.2">
      <c r="A105" s="2" t="s">
        <v>168</v>
      </c>
      <c r="B105" s="12" t="s">
        <v>169</v>
      </c>
      <c r="C105" s="14" t="s">
        <v>165</v>
      </c>
      <c r="D105" s="28">
        <v>6</v>
      </c>
      <c r="E105" s="10"/>
      <c r="F105" s="71">
        <f t="shared" si="16"/>
        <v>0</v>
      </c>
    </row>
    <row r="106" spans="1:6" ht="45" customHeight="1" x14ac:dyDescent="0.2">
      <c r="A106" s="2" t="s">
        <v>170</v>
      </c>
      <c r="B106" s="12" t="s">
        <v>171</v>
      </c>
      <c r="C106" s="14" t="s">
        <v>165</v>
      </c>
      <c r="D106" s="28">
        <v>135</v>
      </c>
      <c r="E106" s="10"/>
      <c r="F106" s="71">
        <f t="shared" si="16"/>
        <v>0</v>
      </c>
    </row>
    <row r="107" spans="1:6" ht="45" customHeight="1" x14ac:dyDescent="0.2">
      <c r="A107" s="2" t="s">
        <v>172</v>
      </c>
      <c r="B107" s="12" t="s">
        <v>173</v>
      </c>
      <c r="C107" s="14" t="s">
        <v>17</v>
      </c>
      <c r="D107" s="28">
        <v>200</v>
      </c>
      <c r="E107" s="10"/>
      <c r="F107" s="71">
        <f t="shared" si="16"/>
        <v>0</v>
      </c>
    </row>
    <row r="108" spans="1:6" ht="45" customHeight="1" x14ac:dyDescent="0.2">
      <c r="A108" s="6"/>
      <c r="B108" s="17" t="s">
        <v>174</v>
      </c>
      <c r="C108" s="4"/>
      <c r="D108" s="5"/>
      <c r="E108" s="5"/>
      <c r="F108" s="93">
        <f>SUM(F103:F107)</f>
        <v>0</v>
      </c>
    </row>
    <row r="109" spans="1:6" ht="45" customHeight="1" x14ac:dyDescent="0.2">
      <c r="A109" s="6" t="s">
        <v>175</v>
      </c>
      <c r="B109" s="7" t="s">
        <v>176</v>
      </c>
      <c r="C109" s="4"/>
      <c r="D109" s="5"/>
      <c r="E109" s="5"/>
      <c r="F109" s="93"/>
    </row>
    <row r="110" spans="1:6" ht="70.5" customHeight="1" x14ac:dyDescent="0.2">
      <c r="A110" s="2" t="s">
        <v>177</v>
      </c>
      <c r="B110" s="12" t="s">
        <v>178</v>
      </c>
      <c r="C110" s="14" t="s">
        <v>127</v>
      </c>
      <c r="D110" s="28">
        <v>35</v>
      </c>
      <c r="E110" s="10"/>
      <c r="F110" s="71">
        <f t="shared" ref="F110:F116" si="17">E110*D110</f>
        <v>0</v>
      </c>
    </row>
    <row r="111" spans="1:6" ht="75" customHeight="1" x14ac:dyDescent="0.2">
      <c r="A111" s="2" t="s">
        <v>179</v>
      </c>
      <c r="B111" s="12" t="s">
        <v>180</v>
      </c>
      <c r="C111" s="14" t="s">
        <v>127</v>
      </c>
      <c r="D111" s="28">
        <v>6</v>
      </c>
      <c r="E111" s="10"/>
      <c r="F111" s="71">
        <f t="shared" si="17"/>
        <v>0</v>
      </c>
    </row>
    <row r="112" spans="1:6" ht="45" customHeight="1" x14ac:dyDescent="0.2">
      <c r="A112" s="2" t="s">
        <v>181</v>
      </c>
      <c r="B112" s="12" t="s">
        <v>182</v>
      </c>
      <c r="C112" s="14" t="s">
        <v>127</v>
      </c>
      <c r="D112" s="28">
        <v>41</v>
      </c>
      <c r="E112" s="10"/>
      <c r="F112" s="71">
        <f t="shared" si="17"/>
        <v>0</v>
      </c>
    </row>
    <row r="113" spans="1:6" ht="45" customHeight="1" x14ac:dyDescent="0.2">
      <c r="A113" s="2" t="s">
        <v>183</v>
      </c>
      <c r="B113" s="12" t="s">
        <v>184</v>
      </c>
      <c r="C113" s="14" t="s">
        <v>124</v>
      </c>
      <c r="D113" s="28">
        <v>786</v>
      </c>
      <c r="E113" s="10"/>
      <c r="F113" s="71">
        <f t="shared" si="17"/>
        <v>0</v>
      </c>
    </row>
    <row r="114" spans="1:6" ht="60" customHeight="1" x14ac:dyDescent="0.2">
      <c r="A114" s="2" t="s">
        <v>185</v>
      </c>
      <c r="B114" s="12" t="s">
        <v>186</v>
      </c>
      <c r="C114" s="14" t="s">
        <v>124</v>
      </c>
      <c r="D114" s="28">
        <v>300</v>
      </c>
      <c r="E114" s="10"/>
      <c r="F114" s="71">
        <f t="shared" si="17"/>
        <v>0</v>
      </c>
    </row>
    <row r="115" spans="1:6" ht="45" customHeight="1" x14ac:dyDescent="0.2">
      <c r="A115" s="2" t="s">
        <v>187</v>
      </c>
      <c r="B115" s="12" t="s">
        <v>188</v>
      </c>
      <c r="C115" s="14" t="s">
        <v>127</v>
      </c>
      <c r="D115" s="28">
        <v>102</v>
      </c>
      <c r="E115" s="10"/>
      <c r="F115" s="71">
        <f t="shared" si="17"/>
        <v>0</v>
      </c>
    </row>
    <row r="116" spans="1:6" ht="45" customHeight="1" x14ac:dyDescent="0.2">
      <c r="A116" s="2" t="s">
        <v>189</v>
      </c>
      <c r="B116" s="12" t="s">
        <v>190</v>
      </c>
      <c r="C116" s="14" t="s">
        <v>191</v>
      </c>
      <c r="D116" s="28">
        <v>6</v>
      </c>
      <c r="E116" s="10"/>
      <c r="F116" s="71">
        <f t="shared" si="17"/>
        <v>0</v>
      </c>
    </row>
    <row r="117" spans="1:6" ht="45" customHeight="1" x14ac:dyDescent="0.2">
      <c r="A117" s="2"/>
      <c r="B117" s="17" t="s">
        <v>192</v>
      </c>
      <c r="C117" s="4"/>
      <c r="D117" s="5"/>
      <c r="E117" s="5"/>
      <c r="F117" s="93">
        <f>SUM(F110:F116)</f>
        <v>0</v>
      </c>
    </row>
    <row r="118" spans="1:6" ht="45" customHeight="1" x14ac:dyDescent="0.2">
      <c r="A118" s="132" t="s">
        <v>193</v>
      </c>
      <c r="B118" s="133" t="s">
        <v>194</v>
      </c>
      <c r="C118" s="4"/>
      <c r="D118" s="5"/>
      <c r="E118" s="5"/>
      <c r="F118" s="93"/>
    </row>
    <row r="119" spans="1:6" ht="57" x14ac:dyDescent="0.2">
      <c r="A119" s="132" t="s">
        <v>195</v>
      </c>
      <c r="B119" s="138" t="s">
        <v>196</v>
      </c>
      <c r="C119" s="136" t="s">
        <v>197</v>
      </c>
      <c r="D119" s="137">
        <v>5</v>
      </c>
      <c r="E119" s="10"/>
      <c r="F119" s="71">
        <f>E119*D119</f>
        <v>0</v>
      </c>
    </row>
    <row r="120" spans="1:6" ht="45" customHeight="1" x14ac:dyDescent="0.2">
      <c r="A120" s="132" t="s">
        <v>198</v>
      </c>
      <c r="B120" s="138" t="s">
        <v>199</v>
      </c>
      <c r="C120" s="136" t="s">
        <v>197</v>
      </c>
      <c r="D120" s="137">
        <v>110</v>
      </c>
      <c r="E120" s="10"/>
      <c r="F120" s="71">
        <f t="shared" ref="F120:F125" si="18">E120*D120</f>
        <v>0</v>
      </c>
    </row>
    <row r="121" spans="1:6" ht="45" customHeight="1" x14ac:dyDescent="0.2">
      <c r="A121" s="132" t="s">
        <v>200</v>
      </c>
      <c r="B121" s="138" t="s">
        <v>201</v>
      </c>
      <c r="C121" s="136" t="s">
        <v>202</v>
      </c>
      <c r="D121" s="137">
        <v>10</v>
      </c>
      <c r="E121" s="10"/>
      <c r="F121" s="71">
        <f t="shared" si="18"/>
        <v>0</v>
      </c>
    </row>
    <row r="122" spans="1:6" ht="45" customHeight="1" x14ac:dyDescent="0.2">
      <c r="A122" s="132" t="s">
        <v>203</v>
      </c>
      <c r="B122" s="138" t="s">
        <v>204</v>
      </c>
      <c r="C122" s="136" t="s">
        <v>197</v>
      </c>
      <c r="D122" s="137">
        <v>30</v>
      </c>
      <c r="E122" s="10"/>
      <c r="F122" s="71">
        <f t="shared" si="18"/>
        <v>0</v>
      </c>
    </row>
    <row r="123" spans="1:6" ht="45" customHeight="1" x14ac:dyDescent="0.2">
      <c r="A123" s="132" t="s">
        <v>205</v>
      </c>
      <c r="B123" s="138" t="s">
        <v>206</v>
      </c>
      <c r="C123" s="136" t="s">
        <v>207</v>
      </c>
      <c r="D123" s="137">
        <v>24</v>
      </c>
      <c r="E123" s="10"/>
      <c r="F123" s="71">
        <f t="shared" si="18"/>
        <v>0</v>
      </c>
    </row>
    <row r="124" spans="1:6" ht="45" customHeight="1" x14ac:dyDescent="0.2">
      <c r="A124" s="132" t="s">
        <v>208</v>
      </c>
      <c r="B124" s="138" t="s">
        <v>209</v>
      </c>
      <c r="C124" s="136" t="s">
        <v>207</v>
      </c>
      <c r="D124" s="137">
        <v>24</v>
      </c>
      <c r="E124" s="10"/>
      <c r="F124" s="71">
        <f t="shared" si="18"/>
        <v>0</v>
      </c>
    </row>
    <row r="125" spans="1:6" ht="45" customHeight="1" x14ac:dyDescent="0.2">
      <c r="A125" s="132" t="s">
        <v>210</v>
      </c>
      <c r="B125" s="138" t="s">
        <v>211</v>
      </c>
      <c r="C125" s="136" t="s">
        <v>207</v>
      </c>
      <c r="D125" s="137">
        <v>24</v>
      </c>
      <c r="E125" s="10"/>
      <c r="F125" s="71">
        <f t="shared" si="18"/>
        <v>0</v>
      </c>
    </row>
    <row r="126" spans="1:6" ht="45" customHeight="1" x14ac:dyDescent="0.2">
      <c r="A126" s="2"/>
      <c r="B126" s="139" t="s">
        <v>212</v>
      </c>
      <c r="C126" s="4"/>
      <c r="D126" s="5"/>
      <c r="E126" s="5"/>
      <c r="F126" s="93">
        <f>SUM(F119:F125)</f>
        <v>0</v>
      </c>
    </row>
    <row r="127" spans="1:6" ht="45" customHeight="1" x14ac:dyDescent="0.2">
      <c r="A127" s="6"/>
      <c r="B127" s="17" t="s">
        <v>213</v>
      </c>
      <c r="C127" s="4"/>
      <c r="D127" s="5"/>
      <c r="E127" s="5"/>
      <c r="F127" s="93">
        <f>SUM(F108,F117,F126)</f>
        <v>0</v>
      </c>
    </row>
    <row r="128" spans="1:6" x14ac:dyDescent="0.2">
      <c r="A128" s="2"/>
      <c r="B128" s="3"/>
      <c r="C128" s="4"/>
      <c r="D128" s="5"/>
      <c r="E128" s="5"/>
      <c r="F128" s="71"/>
    </row>
    <row r="129" spans="1:6" ht="45" customHeight="1" x14ac:dyDescent="0.2">
      <c r="A129" s="6" t="s">
        <v>214</v>
      </c>
      <c r="B129" s="7" t="s">
        <v>215</v>
      </c>
      <c r="C129" s="4" t="s">
        <v>12</v>
      </c>
      <c r="D129" s="5" t="s">
        <v>12</v>
      </c>
      <c r="E129" s="5"/>
      <c r="F129" s="71" t="s">
        <v>12</v>
      </c>
    </row>
    <row r="130" spans="1:6" ht="45" customHeight="1" x14ac:dyDescent="0.2">
      <c r="A130" s="6" t="s">
        <v>216</v>
      </c>
      <c r="B130" s="7" t="s">
        <v>217</v>
      </c>
      <c r="C130" s="4" t="s">
        <v>12</v>
      </c>
      <c r="D130" s="5" t="s">
        <v>12</v>
      </c>
      <c r="E130" s="5"/>
      <c r="F130" s="71" t="s">
        <v>12</v>
      </c>
    </row>
    <row r="131" spans="1:6" ht="45" customHeight="1" x14ac:dyDescent="0.2">
      <c r="A131" s="2" t="s">
        <v>218</v>
      </c>
      <c r="B131" s="3" t="s">
        <v>219</v>
      </c>
      <c r="C131" s="4" t="s">
        <v>220</v>
      </c>
      <c r="D131" s="5">
        <v>600</v>
      </c>
      <c r="E131" s="10"/>
      <c r="F131" s="71">
        <f t="shared" ref="F131:F132" si="19">E131*D131</f>
        <v>0</v>
      </c>
    </row>
    <row r="132" spans="1:6" ht="45" customHeight="1" x14ac:dyDescent="0.2">
      <c r="A132" s="2" t="s">
        <v>221</v>
      </c>
      <c r="B132" s="3" t="s">
        <v>222</v>
      </c>
      <c r="C132" s="4" t="s">
        <v>220</v>
      </c>
      <c r="D132" s="5">
        <v>10</v>
      </c>
      <c r="E132" s="10"/>
      <c r="F132" s="71">
        <f t="shared" si="19"/>
        <v>0</v>
      </c>
    </row>
    <row r="133" spans="1:6" ht="45" customHeight="1" x14ac:dyDescent="0.2">
      <c r="A133" s="16" t="s">
        <v>12</v>
      </c>
      <c r="B133" s="17" t="s">
        <v>223</v>
      </c>
      <c r="C133" s="4"/>
      <c r="D133" s="5"/>
      <c r="E133" s="5"/>
      <c r="F133" s="93">
        <f>SUM(F131:F132)</f>
        <v>0</v>
      </c>
    </row>
    <row r="134" spans="1:6" ht="45" customHeight="1" x14ac:dyDescent="0.2">
      <c r="A134" s="6" t="s">
        <v>224</v>
      </c>
      <c r="B134" s="7" t="s">
        <v>225</v>
      </c>
      <c r="C134" s="4" t="s">
        <v>12</v>
      </c>
      <c r="D134" s="5" t="s">
        <v>12</v>
      </c>
      <c r="E134" s="5"/>
      <c r="F134" s="71" t="s">
        <v>12</v>
      </c>
    </row>
    <row r="135" spans="1:6" ht="45" customHeight="1" x14ac:dyDescent="0.2">
      <c r="A135" s="2" t="s">
        <v>226</v>
      </c>
      <c r="B135" s="3" t="s">
        <v>227</v>
      </c>
      <c r="C135" s="4" t="s">
        <v>65</v>
      </c>
      <c r="D135" s="5">
        <v>400</v>
      </c>
      <c r="E135" s="10"/>
      <c r="F135" s="71">
        <f t="shared" ref="F135:F138" si="20">E135*D135</f>
        <v>0</v>
      </c>
    </row>
    <row r="136" spans="1:6" ht="45" customHeight="1" x14ac:dyDescent="0.2">
      <c r="A136" s="2" t="s">
        <v>228</v>
      </c>
      <c r="B136" s="3" t="s">
        <v>229</v>
      </c>
      <c r="C136" s="4" t="s">
        <v>76</v>
      </c>
      <c r="D136" s="5">
        <v>45</v>
      </c>
      <c r="E136" s="10"/>
      <c r="F136" s="71">
        <f t="shared" si="20"/>
        <v>0</v>
      </c>
    </row>
    <row r="137" spans="1:6" ht="45" customHeight="1" x14ac:dyDescent="0.2">
      <c r="A137" s="2" t="s">
        <v>230</v>
      </c>
      <c r="B137" s="3" t="s">
        <v>231</v>
      </c>
      <c r="C137" s="4" t="s">
        <v>65</v>
      </c>
      <c r="D137" s="5">
        <v>335</v>
      </c>
      <c r="E137" s="10"/>
      <c r="F137" s="71">
        <f t="shared" si="20"/>
        <v>0</v>
      </c>
    </row>
    <row r="138" spans="1:6" ht="45" customHeight="1" x14ac:dyDescent="0.2">
      <c r="A138" s="2" t="s">
        <v>232</v>
      </c>
      <c r="B138" s="3" t="s">
        <v>233</v>
      </c>
      <c r="C138" s="4" t="s">
        <v>65</v>
      </c>
      <c r="D138" s="5">
        <v>250</v>
      </c>
      <c r="E138" s="10"/>
      <c r="F138" s="71">
        <f t="shared" si="20"/>
        <v>0</v>
      </c>
    </row>
    <row r="139" spans="1:6" ht="45" customHeight="1" x14ac:dyDescent="0.2">
      <c r="A139" s="16" t="s">
        <v>12</v>
      </c>
      <c r="B139" s="17" t="s">
        <v>234</v>
      </c>
      <c r="C139" s="4"/>
      <c r="D139" s="5"/>
      <c r="E139" s="5"/>
      <c r="F139" s="93">
        <f>SUM(F135:F138)</f>
        <v>0</v>
      </c>
    </row>
    <row r="140" spans="1:6" ht="45" customHeight="1" x14ac:dyDescent="0.2">
      <c r="A140" s="16" t="s">
        <v>12</v>
      </c>
      <c r="B140" s="17" t="s">
        <v>235</v>
      </c>
      <c r="C140" s="4"/>
      <c r="D140" s="5"/>
      <c r="E140" s="5"/>
      <c r="F140" s="93">
        <f>SUM(F133,F139)</f>
        <v>0</v>
      </c>
    </row>
    <row r="141" spans="1:6" x14ac:dyDescent="0.2">
      <c r="A141" s="2"/>
      <c r="B141" s="3"/>
      <c r="C141" s="4"/>
      <c r="D141" s="5"/>
      <c r="E141" s="5"/>
      <c r="F141" s="71"/>
    </row>
    <row r="142" spans="1:6" ht="45" customHeight="1" x14ac:dyDescent="0.2">
      <c r="A142" s="6" t="s">
        <v>236</v>
      </c>
      <c r="B142" s="7" t="s">
        <v>237</v>
      </c>
      <c r="C142" s="4" t="s">
        <v>12</v>
      </c>
      <c r="D142" s="5" t="s">
        <v>12</v>
      </c>
      <c r="E142" s="5"/>
      <c r="F142" s="71" t="s">
        <v>12</v>
      </c>
    </row>
    <row r="143" spans="1:6" ht="45" customHeight="1" x14ac:dyDescent="0.2">
      <c r="A143" s="6" t="s">
        <v>238</v>
      </c>
      <c r="B143" s="7" t="s">
        <v>239</v>
      </c>
      <c r="C143" s="4" t="s">
        <v>12</v>
      </c>
      <c r="D143" s="5" t="s">
        <v>12</v>
      </c>
      <c r="E143" s="5"/>
      <c r="F143" s="71" t="s">
        <v>12</v>
      </c>
    </row>
    <row r="144" spans="1:6" ht="63" customHeight="1" x14ac:dyDescent="0.2">
      <c r="A144" s="2" t="s">
        <v>240</v>
      </c>
      <c r="B144" s="9" t="s">
        <v>241</v>
      </c>
      <c r="C144" s="4" t="s">
        <v>220</v>
      </c>
      <c r="D144" s="5">
        <v>3642</v>
      </c>
      <c r="E144" s="10"/>
      <c r="F144" s="71">
        <f t="shared" ref="F144:F149" si="21">E144*D144</f>
        <v>0</v>
      </c>
    </row>
    <row r="145" spans="1:6" ht="63" customHeight="1" x14ac:dyDescent="0.2">
      <c r="A145" s="132" t="s">
        <v>242</v>
      </c>
      <c r="B145" s="133" t="s">
        <v>243</v>
      </c>
      <c r="C145" s="136" t="s">
        <v>244</v>
      </c>
      <c r="D145" s="140">
        <v>1821</v>
      </c>
      <c r="E145" s="10"/>
      <c r="F145" s="131">
        <f t="shared" si="21"/>
        <v>0</v>
      </c>
    </row>
    <row r="146" spans="1:6" ht="63" customHeight="1" x14ac:dyDescent="0.2">
      <c r="A146" s="132" t="s">
        <v>245</v>
      </c>
      <c r="B146" s="133" t="s">
        <v>246</v>
      </c>
      <c r="C146" s="136" t="s">
        <v>220</v>
      </c>
      <c r="D146" s="135">
        <v>364.2</v>
      </c>
      <c r="E146" s="10"/>
      <c r="F146" s="131">
        <f t="shared" si="21"/>
        <v>0</v>
      </c>
    </row>
    <row r="147" spans="1:6" ht="63" customHeight="1" x14ac:dyDescent="0.2">
      <c r="A147" s="132" t="s">
        <v>247</v>
      </c>
      <c r="B147" s="133" t="s">
        <v>248</v>
      </c>
      <c r="C147" s="136" t="s">
        <v>220</v>
      </c>
      <c r="D147" s="135">
        <v>364.2</v>
      </c>
      <c r="E147" s="10"/>
      <c r="F147" s="131">
        <f t="shared" si="21"/>
        <v>0</v>
      </c>
    </row>
    <row r="148" spans="1:6" ht="63" customHeight="1" x14ac:dyDescent="0.2">
      <c r="A148" s="132" t="s">
        <v>249</v>
      </c>
      <c r="B148" s="133" t="s">
        <v>250</v>
      </c>
      <c r="C148" s="136" t="s">
        <v>244</v>
      </c>
      <c r="D148" s="135">
        <v>182.1</v>
      </c>
      <c r="E148" s="10"/>
      <c r="F148" s="131">
        <f t="shared" si="21"/>
        <v>0</v>
      </c>
    </row>
    <row r="149" spans="1:6" ht="63" customHeight="1" x14ac:dyDescent="0.2">
      <c r="A149" s="132" t="s">
        <v>251</v>
      </c>
      <c r="B149" s="133" t="s">
        <v>252</v>
      </c>
      <c r="C149" s="136" t="s">
        <v>244</v>
      </c>
      <c r="D149" s="135">
        <v>182.1</v>
      </c>
      <c r="E149" s="10"/>
      <c r="F149" s="131">
        <f t="shared" si="21"/>
        <v>0</v>
      </c>
    </row>
    <row r="150" spans="1:6" ht="45" customHeight="1" x14ac:dyDescent="0.2">
      <c r="A150" s="16" t="s">
        <v>12</v>
      </c>
      <c r="B150" s="17" t="s">
        <v>253</v>
      </c>
      <c r="C150" s="4"/>
      <c r="D150" s="5"/>
      <c r="E150" s="5"/>
      <c r="F150" s="93">
        <f>SUM(F144:F149)</f>
        <v>0</v>
      </c>
    </row>
    <row r="151" spans="1:6" ht="45" customHeight="1" x14ac:dyDescent="0.2">
      <c r="A151" s="6" t="s">
        <v>254</v>
      </c>
      <c r="B151" s="7" t="s">
        <v>255</v>
      </c>
      <c r="C151" s="4" t="s">
        <v>12</v>
      </c>
      <c r="D151" s="5" t="s">
        <v>12</v>
      </c>
      <c r="E151" s="5"/>
      <c r="F151" s="71" t="s">
        <v>12</v>
      </c>
    </row>
    <row r="152" spans="1:6" ht="63.95" customHeight="1" x14ac:dyDescent="0.2">
      <c r="A152" s="2" t="s">
        <v>256</v>
      </c>
      <c r="B152" s="15" t="s">
        <v>257</v>
      </c>
      <c r="C152" s="4" t="s">
        <v>76</v>
      </c>
      <c r="D152" s="5">
        <v>2</v>
      </c>
      <c r="E152" s="10"/>
      <c r="F152" s="71">
        <f t="shared" ref="F152:F154" si="22">E152*D152</f>
        <v>0</v>
      </c>
    </row>
    <row r="153" spans="1:6" ht="66" customHeight="1" x14ac:dyDescent="0.2">
      <c r="A153" s="2" t="s">
        <v>258</v>
      </c>
      <c r="B153" s="15" t="s">
        <v>259</v>
      </c>
      <c r="C153" s="4" t="s">
        <v>76</v>
      </c>
      <c r="D153" s="5">
        <v>4</v>
      </c>
      <c r="E153" s="10"/>
      <c r="F153" s="71">
        <f t="shared" si="22"/>
        <v>0</v>
      </c>
    </row>
    <row r="154" spans="1:6" ht="66" customHeight="1" x14ac:dyDescent="0.2">
      <c r="A154" s="132" t="s">
        <v>260</v>
      </c>
      <c r="B154" s="133" t="s">
        <v>261</v>
      </c>
      <c r="C154" s="136" t="s">
        <v>76</v>
      </c>
      <c r="D154" s="135">
        <v>4</v>
      </c>
      <c r="E154" s="10"/>
      <c r="F154" s="131">
        <f t="shared" si="22"/>
        <v>0</v>
      </c>
    </row>
    <row r="155" spans="1:6" ht="45" customHeight="1" x14ac:dyDescent="0.2">
      <c r="A155" s="16" t="s">
        <v>12</v>
      </c>
      <c r="B155" s="17" t="s">
        <v>262</v>
      </c>
      <c r="C155" s="4"/>
      <c r="D155" s="5"/>
      <c r="E155" s="5"/>
      <c r="F155" s="93">
        <f>SUM(F152:F154)</f>
        <v>0</v>
      </c>
    </row>
    <row r="156" spans="1:6" ht="45" customHeight="1" x14ac:dyDescent="0.2">
      <c r="A156" s="16" t="s">
        <v>12</v>
      </c>
      <c r="B156" s="17" t="s">
        <v>263</v>
      </c>
      <c r="C156" s="4"/>
      <c r="D156" s="5"/>
      <c r="E156" s="5"/>
      <c r="F156" s="93">
        <f>SUM(F150,F155)</f>
        <v>0</v>
      </c>
    </row>
    <row r="157" spans="1:6" x14ac:dyDescent="0.2">
      <c r="A157" s="2"/>
      <c r="B157" s="3"/>
      <c r="C157" s="4"/>
      <c r="D157" s="5"/>
      <c r="E157" s="5"/>
      <c r="F157" s="71"/>
    </row>
    <row r="158" spans="1:6" ht="45" customHeight="1" x14ac:dyDescent="0.2">
      <c r="A158" s="6" t="s">
        <v>264</v>
      </c>
      <c r="B158" s="7" t="s">
        <v>265</v>
      </c>
      <c r="C158" s="4" t="s">
        <v>12</v>
      </c>
      <c r="D158" s="5" t="s">
        <v>12</v>
      </c>
      <c r="E158" s="5"/>
      <c r="F158" s="71" t="s">
        <v>12</v>
      </c>
    </row>
    <row r="159" spans="1:6" ht="45" customHeight="1" x14ac:dyDescent="0.2">
      <c r="A159" s="6" t="s">
        <v>266</v>
      </c>
      <c r="B159" s="7" t="s">
        <v>267</v>
      </c>
      <c r="C159" s="4" t="s">
        <v>12</v>
      </c>
      <c r="D159" s="5" t="s">
        <v>12</v>
      </c>
      <c r="E159" s="5"/>
      <c r="F159" s="71" t="s">
        <v>12</v>
      </c>
    </row>
    <row r="160" spans="1:6" ht="45" customHeight="1" x14ac:dyDescent="0.2">
      <c r="A160" s="2" t="s">
        <v>268</v>
      </c>
      <c r="B160" s="3" t="s">
        <v>269</v>
      </c>
      <c r="C160" s="4" t="s">
        <v>81</v>
      </c>
      <c r="D160" s="5">
        <v>1</v>
      </c>
      <c r="E160" s="10"/>
      <c r="F160" s="71">
        <f t="shared" ref="F160:F168" si="23">E160*D160</f>
        <v>0</v>
      </c>
    </row>
    <row r="161" spans="1:6" ht="45" customHeight="1" x14ac:dyDescent="0.2">
      <c r="A161" s="2" t="s">
        <v>270</v>
      </c>
      <c r="B161" s="3" t="s">
        <v>271</v>
      </c>
      <c r="C161" s="4" t="s">
        <v>220</v>
      </c>
      <c r="D161" s="5">
        <v>10200</v>
      </c>
      <c r="E161" s="10"/>
      <c r="F161" s="71">
        <f t="shared" si="23"/>
        <v>0</v>
      </c>
    </row>
    <row r="162" spans="1:6" ht="45" customHeight="1" x14ac:dyDescent="0.2">
      <c r="A162" s="2" t="s">
        <v>272</v>
      </c>
      <c r="B162" s="3" t="s">
        <v>273</v>
      </c>
      <c r="C162" s="4" t="s">
        <v>76</v>
      </c>
      <c r="D162" s="5">
        <v>1</v>
      </c>
      <c r="E162" s="10"/>
      <c r="F162" s="71">
        <f t="shared" si="23"/>
        <v>0</v>
      </c>
    </row>
    <row r="163" spans="1:6" ht="45" customHeight="1" x14ac:dyDescent="0.2">
      <c r="A163" s="2" t="s">
        <v>274</v>
      </c>
      <c r="B163" s="3" t="s">
        <v>275</v>
      </c>
      <c r="C163" s="4" t="s">
        <v>220</v>
      </c>
      <c r="D163" s="5">
        <v>400</v>
      </c>
      <c r="E163" s="10"/>
      <c r="F163" s="71">
        <f t="shared" si="23"/>
        <v>0</v>
      </c>
    </row>
    <row r="164" spans="1:6" ht="45" customHeight="1" x14ac:dyDescent="0.2">
      <c r="A164" s="2" t="s">
        <v>276</v>
      </c>
      <c r="B164" s="3" t="s">
        <v>277</v>
      </c>
      <c r="C164" s="4" t="s">
        <v>220</v>
      </c>
      <c r="D164" s="5">
        <v>22000</v>
      </c>
      <c r="E164" s="10"/>
      <c r="F164" s="71">
        <f t="shared" si="23"/>
        <v>0</v>
      </c>
    </row>
    <row r="165" spans="1:6" ht="45" customHeight="1" x14ac:dyDescent="0.2">
      <c r="A165" s="2" t="s">
        <v>278</v>
      </c>
      <c r="B165" s="3" t="s">
        <v>279</v>
      </c>
      <c r="C165" s="4" t="s">
        <v>65</v>
      </c>
      <c r="D165" s="5">
        <v>1200</v>
      </c>
      <c r="E165" s="10"/>
      <c r="F165" s="71">
        <f t="shared" si="23"/>
        <v>0</v>
      </c>
    </row>
    <row r="166" spans="1:6" ht="45" customHeight="1" x14ac:dyDescent="0.2">
      <c r="A166" s="2" t="s">
        <v>280</v>
      </c>
      <c r="B166" s="3" t="s">
        <v>281</v>
      </c>
      <c r="C166" s="4" t="s">
        <v>76</v>
      </c>
      <c r="D166" s="5">
        <v>12</v>
      </c>
      <c r="E166" s="10"/>
      <c r="F166" s="71">
        <f t="shared" si="23"/>
        <v>0</v>
      </c>
    </row>
    <row r="167" spans="1:6" ht="45" customHeight="1" x14ac:dyDescent="0.2">
      <c r="A167" s="2" t="s">
        <v>282</v>
      </c>
      <c r="B167" s="3" t="s">
        <v>283</v>
      </c>
      <c r="C167" s="4" t="s">
        <v>65</v>
      </c>
      <c r="D167" s="5">
        <v>1100</v>
      </c>
      <c r="E167" s="10"/>
      <c r="F167" s="71">
        <f t="shared" si="23"/>
        <v>0</v>
      </c>
    </row>
    <row r="168" spans="1:6" ht="45" customHeight="1" x14ac:dyDescent="0.2">
      <c r="A168" s="2" t="s">
        <v>284</v>
      </c>
      <c r="B168" s="21" t="s">
        <v>285</v>
      </c>
      <c r="C168" s="4" t="s">
        <v>65</v>
      </c>
      <c r="D168" s="5">
        <v>1800</v>
      </c>
      <c r="E168" s="10"/>
      <c r="F168" s="71">
        <f t="shared" si="23"/>
        <v>0</v>
      </c>
    </row>
    <row r="169" spans="1:6" ht="45" customHeight="1" x14ac:dyDescent="0.2">
      <c r="A169" s="16" t="s">
        <v>12</v>
      </c>
      <c r="B169" s="17" t="s">
        <v>286</v>
      </c>
      <c r="C169" s="4"/>
      <c r="D169" s="5"/>
      <c r="E169" s="5"/>
      <c r="F169" s="93">
        <f>SUM(F160:F168)</f>
        <v>0</v>
      </c>
    </row>
    <row r="170" spans="1:6" ht="15" x14ac:dyDescent="0.2">
      <c r="A170" s="16"/>
      <c r="B170" s="17"/>
      <c r="C170" s="4"/>
      <c r="D170" s="5"/>
      <c r="E170" s="5"/>
      <c r="F170" s="93"/>
    </row>
    <row r="171" spans="1:6" ht="15" x14ac:dyDescent="0.2">
      <c r="A171" s="16"/>
      <c r="B171" s="17"/>
      <c r="C171" s="4"/>
      <c r="D171" s="5"/>
      <c r="E171" s="5"/>
      <c r="F171" s="93"/>
    </row>
    <row r="172" spans="1:6" ht="45" customHeight="1" x14ac:dyDescent="0.2">
      <c r="A172" s="6" t="s">
        <v>287</v>
      </c>
      <c r="B172" s="7" t="s">
        <v>288</v>
      </c>
      <c r="C172" s="4" t="s">
        <v>12</v>
      </c>
      <c r="D172" s="5" t="s">
        <v>12</v>
      </c>
      <c r="E172" s="5"/>
      <c r="F172" s="71" t="s">
        <v>12</v>
      </c>
    </row>
    <row r="173" spans="1:6" ht="45" customHeight="1" x14ac:dyDescent="0.2">
      <c r="A173" s="2" t="s">
        <v>289</v>
      </c>
      <c r="B173" s="3" t="s">
        <v>290</v>
      </c>
      <c r="C173" s="4" t="s">
        <v>17</v>
      </c>
      <c r="D173" s="5">
        <v>3860</v>
      </c>
      <c r="E173" s="10"/>
      <c r="F173" s="71">
        <f t="shared" ref="F173" si="24">E173*D173</f>
        <v>0</v>
      </c>
    </row>
    <row r="174" spans="1:6" ht="45" customHeight="1" x14ac:dyDescent="0.2">
      <c r="A174" s="16" t="s">
        <v>12</v>
      </c>
      <c r="B174" s="17" t="s">
        <v>291</v>
      </c>
      <c r="C174" s="4"/>
      <c r="D174" s="5"/>
      <c r="E174" s="5"/>
      <c r="F174" s="93">
        <f>SUM(F173:F173)</f>
        <v>0</v>
      </c>
    </row>
    <row r="175" spans="1:6" ht="45" customHeight="1" x14ac:dyDescent="0.2">
      <c r="A175" s="6" t="s">
        <v>292</v>
      </c>
      <c r="B175" s="7" t="s">
        <v>293</v>
      </c>
      <c r="C175" s="4" t="s">
        <v>12</v>
      </c>
      <c r="D175" s="5" t="s">
        <v>12</v>
      </c>
      <c r="E175" s="5"/>
      <c r="F175" s="71" t="s">
        <v>12</v>
      </c>
    </row>
    <row r="176" spans="1:6" ht="45" customHeight="1" x14ac:dyDescent="0.2">
      <c r="A176" s="2" t="s">
        <v>294</v>
      </c>
      <c r="B176" s="3" t="s">
        <v>295</v>
      </c>
      <c r="C176" s="4" t="s">
        <v>220</v>
      </c>
      <c r="D176" s="5">
        <v>6838</v>
      </c>
      <c r="E176" s="10"/>
      <c r="F176" s="71">
        <f t="shared" ref="F176:F183" si="25">E176*D176</f>
        <v>0</v>
      </c>
    </row>
    <row r="177" spans="1:6" ht="45" customHeight="1" x14ac:dyDescent="0.2">
      <c r="A177" s="2" t="s">
        <v>296</v>
      </c>
      <c r="B177" s="3" t="s">
        <v>297</v>
      </c>
      <c r="C177" s="4" t="s">
        <v>220</v>
      </c>
      <c r="D177" s="5">
        <v>53300</v>
      </c>
      <c r="E177" s="10"/>
      <c r="F177" s="71">
        <f t="shared" si="25"/>
        <v>0</v>
      </c>
    </row>
    <row r="178" spans="1:6" ht="45" customHeight="1" x14ac:dyDescent="0.2">
      <c r="A178" s="2" t="s">
        <v>298</v>
      </c>
      <c r="B178" s="3" t="s">
        <v>299</v>
      </c>
      <c r="C178" s="4" t="s">
        <v>220</v>
      </c>
      <c r="D178" s="5">
        <v>2600</v>
      </c>
      <c r="E178" s="10"/>
      <c r="F178" s="71">
        <f t="shared" si="25"/>
        <v>0</v>
      </c>
    </row>
    <row r="179" spans="1:6" ht="45" customHeight="1" x14ac:dyDescent="0.2">
      <c r="A179" s="2" t="s">
        <v>300</v>
      </c>
      <c r="B179" s="3" t="s">
        <v>301</v>
      </c>
      <c r="C179" s="4" t="s">
        <v>220</v>
      </c>
      <c r="D179" s="5">
        <v>25100</v>
      </c>
      <c r="E179" s="10"/>
      <c r="F179" s="71">
        <f t="shared" si="25"/>
        <v>0</v>
      </c>
    </row>
    <row r="180" spans="1:6" ht="45" customHeight="1" x14ac:dyDescent="0.2">
      <c r="A180" s="2" t="s">
        <v>302</v>
      </c>
      <c r="B180" s="3" t="s">
        <v>303</v>
      </c>
      <c r="C180" s="4" t="s">
        <v>220</v>
      </c>
      <c r="D180" s="5">
        <v>4900</v>
      </c>
      <c r="E180" s="10"/>
      <c r="F180" s="71">
        <f t="shared" si="25"/>
        <v>0</v>
      </c>
    </row>
    <row r="181" spans="1:6" ht="45" customHeight="1" x14ac:dyDescent="0.2">
      <c r="A181" s="2" t="s">
        <v>304</v>
      </c>
      <c r="B181" s="3" t="s">
        <v>305</v>
      </c>
      <c r="C181" s="4" t="s">
        <v>220</v>
      </c>
      <c r="D181" s="5">
        <v>25100</v>
      </c>
      <c r="E181" s="10"/>
      <c r="F181" s="71">
        <f t="shared" si="25"/>
        <v>0</v>
      </c>
    </row>
    <row r="182" spans="1:6" ht="45" customHeight="1" x14ac:dyDescent="0.2">
      <c r="A182" s="2" t="s">
        <v>306</v>
      </c>
      <c r="B182" s="3" t="s">
        <v>307</v>
      </c>
      <c r="C182" s="4" t="s">
        <v>308</v>
      </c>
      <c r="D182" s="5">
        <v>1200</v>
      </c>
      <c r="E182" s="10"/>
      <c r="F182" s="71">
        <f t="shared" si="25"/>
        <v>0</v>
      </c>
    </row>
    <row r="183" spans="1:6" ht="45" customHeight="1" x14ac:dyDescent="0.2">
      <c r="A183" s="2" t="s">
        <v>309</v>
      </c>
      <c r="B183" s="3" t="s">
        <v>310</v>
      </c>
      <c r="C183" s="4" t="s">
        <v>244</v>
      </c>
      <c r="D183" s="5">
        <v>1800</v>
      </c>
      <c r="E183" s="10"/>
      <c r="F183" s="71">
        <f t="shared" si="25"/>
        <v>0</v>
      </c>
    </row>
    <row r="184" spans="1:6" ht="45" customHeight="1" x14ac:dyDescent="0.2">
      <c r="A184" s="16" t="s">
        <v>12</v>
      </c>
      <c r="B184" s="17" t="s">
        <v>311</v>
      </c>
      <c r="C184" s="4"/>
      <c r="D184" s="5"/>
      <c r="E184" s="5"/>
      <c r="F184" s="93">
        <f>SUM(F176:F183)</f>
        <v>0</v>
      </c>
    </row>
    <row r="185" spans="1:6" ht="45" customHeight="1" x14ac:dyDescent="0.2">
      <c r="A185" s="6" t="s">
        <v>312</v>
      </c>
      <c r="B185" s="7" t="s">
        <v>313</v>
      </c>
      <c r="C185" s="4" t="s">
        <v>12</v>
      </c>
      <c r="D185" s="5" t="s">
        <v>12</v>
      </c>
      <c r="E185" s="5"/>
      <c r="F185" s="71" t="s">
        <v>12</v>
      </c>
    </row>
    <row r="186" spans="1:6" ht="45" customHeight="1" x14ac:dyDescent="0.2">
      <c r="A186" s="2" t="s">
        <v>314</v>
      </c>
      <c r="B186" s="3" t="s">
        <v>315</v>
      </c>
      <c r="C186" s="4" t="s">
        <v>17</v>
      </c>
      <c r="D186" s="5">
        <v>3386</v>
      </c>
      <c r="E186" s="10"/>
      <c r="F186" s="71">
        <f t="shared" ref="F186" si="26">E186*D186</f>
        <v>0</v>
      </c>
    </row>
    <row r="187" spans="1:6" ht="45" customHeight="1" x14ac:dyDescent="0.2">
      <c r="A187" s="16" t="s">
        <v>12</v>
      </c>
      <c r="B187" s="17" t="s">
        <v>316</v>
      </c>
      <c r="C187" s="4"/>
      <c r="D187" s="5"/>
      <c r="E187" s="5"/>
      <c r="F187" s="93">
        <f>SUM(F186:F186)</f>
        <v>0</v>
      </c>
    </row>
    <row r="188" spans="1:6" ht="45" customHeight="1" x14ac:dyDescent="0.2">
      <c r="A188" s="6" t="s">
        <v>317</v>
      </c>
      <c r="B188" s="7" t="s">
        <v>318</v>
      </c>
      <c r="C188" s="4" t="s">
        <v>12</v>
      </c>
      <c r="D188" s="5" t="s">
        <v>12</v>
      </c>
      <c r="E188" s="5"/>
      <c r="F188" s="71" t="s">
        <v>12</v>
      </c>
    </row>
    <row r="189" spans="1:6" ht="45" customHeight="1" x14ac:dyDescent="0.2">
      <c r="A189" s="2" t="s">
        <v>319</v>
      </c>
      <c r="B189" s="7" t="s">
        <v>320</v>
      </c>
      <c r="C189" s="19" t="s">
        <v>76</v>
      </c>
      <c r="D189" s="20">
        <v>13</v>
      </c>
      <c r="E189" s="10"/>
      <c r="F189" s="71">
        <f t="shared" ref="F189:F190" si="27">E189*D189</f>
        <v>0</v>
      </c>
    </row>
    <row r="190" spans="1:6" ht="45" customHeight="1" x14ac:dyDescent="0.2">
      <c r="A190" s="2" t="s">
        <v>321</v>
      </c>
      <c r="B190" s="7" t="s">
        <v>322</v>
      </c>
      <c r="C190" s="19" t="s">
        <v>76</v>
      </c>
      <c r="D190" s="20">
        <v>14</v>
      </c>
      <c r="E190" s="10"/>
      <c r="F190" s="71">
        <f t="shared" si="27"/>
        <v>0</v>
      </c>
    </row>
    <row r="191" spans="1:6" ht="45" customHeight="1" x14ac:dyDescent="0.2">
      <c r="A191" s="16" t="s">
        <v>12</v>
      </c>
      <c r="B191" s="17" t="s">
        <v>323</v>
      </c>
      <c r="C191" s="4"/>
      <c r="D191" s="5"/>
      <c r="E191" s="5"/>
      <c r="F191" s="93">
        <f>SUM(F189:F190)</f>
        <v>0</v>
      </c>
    </row>
    <row r="192" spans="1:6" ht="45" customHeight="1" x14ac:dyDescent="0.2">
      <c r="A192" s="6" t="s">
        <v>324</v>
      </c>
      <c r="B192" s="7" t="s">
        <v>325</v>
      </c>
      <c r="C192" s="4" t="s">
        <v>12</v>
      </c>
      <c r="D192" s="5" t="s">
        <v>12</v>
      </c>
      <c r="E192" s="5"/>
      <c r="F192" s="71" t="s">
        <v>12</v>
      </c>
    </row>
    <row r="193" spans="1:6" ht="45" customHeight="1" x14ac:dyDescent="0.2">
      <c r="A193" s="2" t="s">
        <v>326</v>
      </c>
      <c r="B193" s="3" t="s">
        <v>327</v>
      </c>
      <c r="C193" s="4" t="s">
        <v>220</v>
      </c>
      <c r="D193" s="5">
        <v>870</v>
      </c>
      <c r="E193" s="10"/>
      <c r="F193" s="71">
        <f t="shared" ref="F193" si="28">E193*D193</f>
        <v>0</v>
      </c>
    </row>
    <row r="194" spans="1:6" ht="45" customHeight="1" x14ac:dyDescent="0.2">
      <c r="A194" s="16" t="s">
        <v>12</v>
      </c>
      <c r="B194" s="17" t="s">
        <v>328</v>
      </c>
      <c r="C194" s="4"/>
      <c r="D194" s="5"/>
      <c r="E194" s="5"/>
      <c r="F194" s="93">
        <f>SUM(F193:F193)</f>
        <v>0</v>
      </c>
    </row>
    <row r="195" spans="1:6" ht="45" customHeight="1" x14ac:dyDescent="0.2">
      <c r="A195" s="6" t="s">
        <v>329</v>
      </c>
      <c r="B195" s="7" t="s">
        <v>330</v>
      </c>
      <c r="C195" s="4" t="s">
        <v>12</v>
      </c>
      <c r="D195" s="5" t="s">
        <v>12</v>
      </c>
      <c r="E195" s="5"/>
      <c r="F195" s="71" t="s">
        <v>12</v>
      </c>
    </row>
    <row r="196" spans="1:6" ht="45" customHeight="1" x14ac:dyDescent="0.2">
      <c r="A196" s="2" t="s">
        <v>331</v>
      </c>
      <c r="B196" s="3" t="s">
        <v>332</v>
      </c>
      <c r="C196" s="4" t="s">
        <v>76</v>
      </c>
      <c r="D196" s="5">
        <v>60</v>
      </c>
      <c r="E196" s="10"/>
      <c r="F196" s="71">
        <f t="shared" ref="F196" si="29">E196*D196</f>
        <v>0</v>
      </c>
    </row>
    <row r="197" spans="1:6" ht="45" customHeight="1" x14ac:dyDescent="0.2">
      <c r="A197" s="16" t="s">
        <v>12</v>
      </c>
      <c r="B197" s="17" t="s">
        <v>333</v>
      </c>
      <c r="C197" s="4"/>
      <c r="D197" s="5"/>
      <c r="E197" s="5"/>
      <c r="F197" s="93">
        <f>SUM(F196:F196)</f>
        <v>0</v>
      </c>
    </row>
    <row r="198" spans="1:6" ht="45" customHeight="1" x14ac:dyDescent="0.2">
      <c r="A198" s="6" t="s">
        <v>334</v>
      </c>
      <c r="B198" s="7" t="s">
        <v>335</v>
      </c>
      <c r="C198" s="4" t="s">
        <v>12</v>
      </c>
      <c r="D198" s="5" t="s">
        <v>12</v>
      </c>
      <c r="E198" s="5"/>
      <c r="F198" s="71" t="s">
        <v>12</v>
      </c>
    </row>
    <row r="199" spans="1:6" ht="45" customHeight="1" x14ac:dyDescent="0.2">
      <c r="A199" s="132" t="s">
        <v>336</v>
      </c>
      <c r="B199" s="133" t="s">
        <v>337</v>
      </c>
      <c r="C199" s="136" t="s">
        <v>338</v>
      </c>
      <c r="D199" s="140">
        <v>2800</v>
      </c>
      <c r="E199" s="141">
        <v>2.4</v>
      </c>
      <c r="F199" s="142">
        <f>E199*D199</f>
        <v>6720</v>
      </c>
    </row>
    <row r="200" spans="1:6" ht="45" customHeight="1" x14ac:dyDescent="0.2">
      <c r="A200" s="132" t="s">
        <v>339</v>
      </c>
      <c r="B200" s="133" t="s">
        <v>340</v>
      </c>
      <c r="C200" s="136" t="s">
        <v>341</v>
      </c>
      <c r="D200" s="140">
        <v>4000</v>
      </c>
      <c r="E200" s="141">
        <v>2.7</v>
      </c>
      <c r="F200" s="142">
        <f t="shared" ref="F200:F212" si="30">E200*D200</f>
        <v>10800</v>
      </c>
    </row>
    <row r="201" spans="1:6" ht="45" customHeight="1" x14ac:dyDescent="0.2">
      <c r="A201" s="132" t="s">
        <v>342</v>
      </c>
      <c r="B201" s="133" t="s">
        <v>343</v>
      </c>
      <c r="C201" s="136" t="s">
        <v>338</v>
      </c>
      <c r="D201" s="135">
        <v>500</v>
      </c>
      <c r="E201" s="141">
        <v>5.3</v>
      </c>
      <c r="F201" s="142">
        <f t="shared" si="30"/>
        <v>2650</v>
      </c>
    </row>
    <row r="202" spans="1:6" ht="45" customHeight="1" x14ac:dyDescent="0.2">
      <c r="A202" s="132" t="s">
        <v>344</v>
      </c>
      <c r="B202" s="133" t="s">
        <v>345</v>
      </c>
      <c r="C202" s="136" t="s">
        <v>346</v>
      </c>
      <c r="D202" s="135">
        <v>40</v>
      </c>
      <c r="E202" s="141">
        <v>22</v>
      </c>
      <c r="F202" s="142">
        <f t="shared" si="30"/>
        <v>880</v>
      </c>
    </row>
    <row r="203" spans="1:6" ht="45" customHeight="1" x14ac:dyDescent="0.2">
      <c r="A203" s="132" t="s">
        <v>347</v>
      </c>
      <c r="B203" s="133" t="s">
        <v>348</v>
      </c>
      <c r="C203" s="136" t="s">
        <v>165</v>
      </c>
      <c r="D203" s="135">
        <v>60</v>
      </c>
      <c r="E203" s="141">
        <v>25</v>
      </c>
      <c r="F203" s="142">
        <f t="shared" si="30"/>
        <v>1500</v>
      </c>
    </row>
    <row r="204" spans="1:6" ht="45" customHeight="1" x14ac:dyDescent="0.2">
      <c r="A204" s="132" t="s">
        <v>349</v>
      </c>
      <c r="B204" s="133" t="s">
        <v>350</v>
      </c>
      <c r="C204" s="136" t="s">
        <v>165</v>
      </c>
      <c r="D204" s="135">
        <v>25</v>
      </c>
      <c r="E204" s="141">
        <v>35</v>
      </c>
      <c r="F204" s="142">
        <f t="shared" si="30"/>
        <v>875</v>
      </c>
    </row>
    <row r="205" spans="1:6" ht="45" customHeight="1" x14ac:dyDescent="0.2">
      <c r="A205" s="132" t="s">
        <v>351</v>
      </c>
      <c r="B205" s="133" t="s">
        <v>352</v>
      </c>
      <c r="C205" s="136" t="s">
        <v>338</v>
      </c>
      <c r="D205" s="140">
        <v>2000</v>
      </c>
      <c r="E205" s="10"/>
      <c r="F205" s="131">
        <f t="shared" si="30"/>
        <v>0</v>
      </c>
    </row>
    <row r="206" spans="1:6" ht="45" customHeight="1" x14ac:dyDescent="0.2">
      <c r="A206" s="132" t="s">
        <v>353</v>
      </c>
      <c r="B206" s="133" t="s">
        <v>354</v>
      </c>
      <c r="C206" s="136" t="s">
        <v>338</v>
      </c>
      <c r="D206" s="140">
        <v>1100</v>
      </c>
      <c r="E206" s="10"/>
      <c r="F206" s="131">
        <f t="shared" si="30"/>
        <v>0</v>
      </c>
    </row>
    <row r="207" spans="1:6" ht="45" customHeight="1" x14ac:dyDescent="0.2">
      <c r="A207" s="132" t="s">
        <v>355</v>
      </c>
      <c r="B207" s="133" t="s">
        <v>356</v>
      </c>
      <c r="C207" s="136" t="s">
        <v>346</v>
      </c>
      <c r="D207" s="135">
        <v>100</v>
      </c>
      <c r="E207" s="10"/>
      <c r="F207" s="131">
        <f t="shared" si="30"/>
        <v>0</v>
      </c>
    </row>
    <row r="208" spans="1:6" ht="45" customHeight="1" x14ac:dyDescent="0.2">
      <c r="A208" s="132" t="s">
        <v>357</v>
      </c>
      <c r="B208" s="133" t="s">
        <v>358</v>
      </c>
      <c r="C208" s="136" t="s">
        <v>346</v>
      </c>
      <c r="D208" s="135">
        <v>60</v>
      </c>
      <c r="E208" s="10"/>
      <c r="F208" s="131">
        <f t="shared" si="30"/>
        <v>0</v>
      </c>
    </row>
    <row r="209" spans="1:6" ht="45" customHeight="1" x14ac:dyDescent="0.2">
      <c r="A209" s="132" t="s">
        <v>359</v>
      </c>
      <c r="B209" s="133" t="s">
        <v>360</v>
      </c>
      <c r="C209" s="136" t="s">
        <v>346</v>
      </c>
      <c r="D209" s="135">
        <v>900</v>
      </c>
      <c r="E209" s="141">
        <v>40</v>
      </c>
      <c r="F209" s="142">
        <f t="shared" si="30"/>
        <v>36000</v>
      </c>
    </row>
    <row r="210" spans="1:6" ht="45" customHeight="1" x14ac:dyDescent="0.2">
      <c r="A210" s="143" t="s">
        <v>361</v>
      </c>
      <c r="B210" s="144" t="s">
        <v>362</v>
      </c>
      <c r="C210" s="145" t="s">
        <v>338</v>
      </c>
      <c r="D210" s="146">
        <v>3000</v>
      </c>
      <c r="E210" s="10"/>
      <c r="F210" s="151">
        <f t="shared" si="30"/>
        <v>0</v>
      </c>
    </row>
    <row r="211" spans="1:6" ht="45" customHeight="1" x14ac:dyDescent="0.2">
      <c r="A211" s="132" t="s">
        <v>363</v>
      </c>
      <c r="B211" s="133" t="s">
        <v>364</v>
      </c>
      <c r="C211" s="136" t="s">
        <v>346</v>
      </c>
      <c r="D211" s="135">
        <v>700</v>
      </c>
      <c r="E211" s="141">
        <v>22</v>
      </c>
      <c r="F211" s="142">
        <f t="shared" si="30"/>
        <v>15400</v>
      </c>
    </row>
    <row r="212" spans="1:6" ht="45" customHeight="1" x14ac:dyDescent="0.2">
      <c r="A212" s="132" t="s">
        <v>365</v>
      </c>
      <c r="B212" s="133" t="s">
        <v>366</v>
      </c>
      <c r="C212" s="136" t="s">
        <v>346</v>
      </c>
      <c r="D212" s="135">
        <v>900</v>
      </c>
      <c r="E212" s="141">
        <v>40</v>
      </c>
      <c r="F212" s="142">
        <f t="shared" si="30"/>
        <v>36000</v>
      </c>
    </row>
    <row r="213" spans="1:6" ht="45" customHeight="1" x14ac:dyDescent="0.2">
      <c r="A213" s="16" t="s">
        <v>12</v>
      </c>
      <c r="B213" s="17" t="s">
        <v>367</v>
      </c>
      <c r="C213" s="4"/>
      <c r="D213" s="5"/>
      <c r="E213" s="5"/>
      <c r="F213" s="93">
        <f>SUM(F199:F212)</f>
        <v>110825</v>
      </c>
    </row>
    <row r="214" spans="1:6" ht="45" customHeight="1" x14ac:dyDescent="0.2">
      <c r="A214" s="6" t="s">
        <v>368</v>
      </c>
      <c r="B214" s="7" t="s">
        <v>369</v>
      </c>
      <c r="C214" s="4" t="s">
        <v>12</v>
      </c>
      <c r="D214" s="5" t="s">
        <v>12</v>
      </c>
      <c r="E214" s="5"/>
      <c r="F214" s="71" t="s">
        <v>12</v>
      </c>
    </row>
    <row r="215" spans="1:6" ht="45" customHeight="1" x14ac:dyDescent="0.2">
      <c r="A215" s="132" t="s">
        <v>370</v>
      </c>
      <c r="B215" s="133" t="s">
        <v>371</v>
      </c>
      <c r="C215" s="136" t="s">
        <v>338</v>
      </c>
      <c r="D215" s="135">
        <v>650</v>
      </c>
      <c r="E215" s="10"/>
      <c r="F215" s="131">
        <f>E215*D215</f>
        <v>0</v>
      </c>
    </row>
    <row r="216" spans="1:6" ht="45" customHeight="1" x14ac:dyDescent="0.2">
      <c r="A216" s="132" t="s">
        <v>372</v>
      </c>
      <c r="B216" s="133" t="s">
        <v>373</v>
      </c>
      <c r="C216" s="136" t="s">
        <v>338</v>
      </c>
      <c r="D216" s="135">
        <v>370</v>
      </c>
      <c r="E216" s="10"/>
      <c r="F216" s="131">
        <f t="shared" ref="F216:F219" si="31">E216*D216</f>
        <v>0</v>
      </c>
    </row>
    <row r="217" spans="1:6" ht="45" customHeight="1" x14ac:dyDescent="0.2">
      <c r="A217" s="132" t="s">
        <v>374</v>
      </c>
      <c r="B217" s="133" t="s">
        <v>375</v>
      </c>
      <c r="C217" s="136" t="s">
        <v>165</v>
      </c>
      <c r="D217" s="135">
        <v>2</v>
      </c>
      <c r="E217" s="10"/>
      <c r="F217" s="131">
        <f t="shared" si="31"/>
        <v>0</v>
      </c>
    </row>
    <row r="218" spans="1:6" ht="45" customHeight="1" x14ac:dyDescent="0.2">
      <c r="A218" s="132" t="s">
        <v>376</v>
      </c>
      <c r="B218" s="133" t="s">
        <v>377</v>
      </c>
      <c r="C218" s="136" t="s">
        <v>165</v>
      </c>
      <c r="D218" s="135">
        <v>2</v>
      </c>
      <c r="E218" s="10"/>
      <c r="F218" s="131">
        <f t="shared" si="31"/>
        <v>0</v>
      </c>
    </row>
    <row r="219" spans="1:6" ht="45" customHeight="1" x14ac:dyDescent="0.2">
      <c r="A219" s="132" t="s">
        <v>378</v>
      </c>
      <c r="B219" s="133" t="s">
        <v>379</v>
      </c>
      <c r="C219" s="136" t="s">
        <v>165</v>
      </c>
      <c r="D219" s="135">
        <v>3</v>
      </c>
      <c r="E219" s="10"/>
      <c r="F219" s="131">
        <f t="shared" si="31"/>
        <v>0</v>
      </c>
    </row>
    <row r="220" spans="1:6" ht="45" customHeight="1" x14ac:dyDescent="0.2">
      <c r="A220" s="16" t="s">
        <v>12</v>
      </c>
      <c r="B220" s="17" t="s">
        <v>380</v>
      </c>
      <c r="C220" s="4"/>
      <c r="D220" s="5"/>
      <c r="E220" s="5"/>
      <c r="F220" s="93">
        <f>SUM(F215:F219)</f>
        <v>0</v>
      </c>
    </row>
    <row r="221" spans="1:6" ht="45" customHeight="1" x14ac:dyDescent="0.2">
      <c r="A221" s="6" t="s">
        <v>381</v>
      </c>
      <c r="B221" s="7" t="s">
        <v>382</v>
      </c>
      <c r="C221" s="4" t="s">
        <v>12</v>
      </c>
      <c r="D221" s="5" t="s">
        <v>12</v>
      </c>
      <c r="E221" s="5"/>
      <c r="F221" s="71" t="s">
        <v>12</v>
      </c>
    </row>
    <row r="222" spans="1:6" ht="45" customHeight="1" x14ac:dyDescent="0.2">
      <c r="A222" s="127" t="s">
        <v>383</v>
      </c>
      <c r="B222" s="133" t="s">
        <v>384</v>
      </c>
      <c r="C222" s="128" t="s">
        <v>76</v>
      </c>
      <c r="D222" s="129">
        <v>1</v>
      </c>
      <c r="E222" s="130"/>
      <c r="F222" s="131">
        <f t="shared" ref="F222" si="32">E222*D222</f>
        <v>0</v>
      </c>
    </row>
    <row r="223" spans="1:6" ht="45" customHeight="1" x14ac:dyDescent="0.2">
      <c r="A223" s="16" t="s">
        <v>12</v>
      </c>
      <c r="B223" s="17" t="s">
        <v>385</v>
      </c>
      <c r="C223" s="4"/>
      <c r="D223" s="5"/>
      <c r="E223" s="5"/>
      <c r="F223" s="93">
        <f>SUM(F222:F222)</f>
        <v>0</v>
      </c>
    </row>
    <row r="224" spans="1:6" ht="45" customHeight="1" x14ac:dyDescent="0.2">
      <c r="A224" s="16" t="s">
        <v>12</v>
      </c>
      <c r="B224" s="17" t="s">
        <v>386</v>
      </c>
      <c r="C224" s="4"/>
      <c r="D224" s="5"/>
      <c r="E224" s="5"/>
      <c r="F224" s="93">
        <f>SUM(F169,F171,F174,F184,F187,F191,F194,F197,F213,F220,F223)</f>
        <v>110825</v>
      </c>
    </row>
    <row r="225" spans="1:6" x14ac:dyDescent="0.2">
      <c r="A225" s="2"/>
      <c r="B225" s="3"/>
      <c r="C225" s="4"/>
      <c r="D225" s="5"/>
      <c r="E225" s="5"/>
      <c r="F225" s="71"/>
    </row>
    <row r="226" spans="1:6" ht="45" customHeight="1" x14ac:dyDescent="0.2">
      <c r="A226" s="6" t="s">
        <v>387</v>
      </c>
      <c r="B226" s="7" t="s">
        <v>388</v>
      </c>
      <c r="C226" s="4" t="s">
        <v>12</v>
      </c>
      <c r="D226" s="5" t="s">
        <v>12</v>
      </c>
      <c r="E226" s="5"/>
      <c r="F226" s="71" t="s">
        <v>12</v>
      </c>
    </row>
    <row r="227" spans="1:6" ht="45" customHeight="1" x14ac:dyDescent="0.2">
      <c r="A227" s="6" t="s">
        <v>389</v>
      </c>
      <c r="B227" s="7" t="s">
        <v>390</v>
      </c>
      <c r="C227" s="4" t="s">
        <v>12</v>
      </c>
      <c r="D227" s="5" t="s">
        <v>12</v>
      </c>
      <c r="E227" s="5"/>
      <c r="F227" s="71" t="s">
        <v>12</v>
      </c>
    </row>
    <row r="228" spans="1:6" ht="45" customHeight="1" x14ac:dyDescent="0.2">
      <c r="A228" s="2" t="s">
        <v>391</v>
      </c>
      <c r="B228" s="3" t="s">
        <v>392</v>
      </c>
      <c r="C228" s="4" t="s">
        <v>65</v>
      </c>
      <c r="D228" s="5">
        <v>217</v>
      </c>
      <c r="E228" s="10"/>
      <c r="F228" s="71">
        <f t="shared" ref="F228:F229" si="33">E228*D228</f>
        <v>0</v>
      </c>
    </row>
    <row r="229" spans="1:6" ht="45" customHeight="1" x14ac:dyDescent="0.2">
      <c r="A229" s="2" t="s">
        <v>393</v>
      </c>
      <c r="B229" s="12" t="s">
        <v>394</v>
      </c>
      <c r="C229" s="14" t="s">
        <v>338</v>
      </c>
      <c r="D229" s="29">
        <v>12</v>
      </c>
      <c r="E229" s="10"/>
      <c r="F229" s="71">
        <f t="shared" si="33"/>
        <v>0</v>
      </c>
    </row>
    <row r="230" spans="1:6" ht="45" customHeight="1" x14ac:dyDescent="0.2">
      <c r="A230" s="16" t="s">
        <v>12</v>
      </c>
      <c r="B230" s="17" t="s">
        <v>395</v>
      </c>
      <c r="C230" s="4"/>
      <c r="D230" s="5"/>
      <c r="E230" s="5"/>
      <c r="F230" s="93">
        <f>SUM(F228:F229)</f>
        <v>0</v>
      </c>
    </row>
    <row r="231" spans="1:6" ht="45" customHeight="1" x14ac:dyDescent="0.2">
      <c r="A231" s="6" t="s">
        <v>396</v>
      </c>
      <c r="B231" s="7" t="s">
        <v>397</v>
      </c>
      <c r="C231" s="4" t="s">
        <v>12</v>
      </c>
      <c r="D231" s="5" t="s">
        <v>12</v>
      </c>
      <c r="E231" s="5"/>
      <c r="F231" s="71" t="s">
        <v>12</v>
      </c>
    </row>
    <row r="232" spans="1:6" ht="45" customHeight="1" x14ac:dyDescent="0.2">
      <c r="A232" s="2" t="s">
        <v>398</v>
      </c>
      <c r="B232" s="3" t="s">
        <v>399</v>
      </c>
      <c r="C232" s="4" t="s">
        <v>81</v>
      </c>
      <c r="D232" s="5">
        <v>14</v>
      </c>
      <c r="E232" s="10"/>
      <c r="F232" s="71">
        <f t="shared" ref="F232" si="34">E232*D232</f>
        <v>0</v>
      </c>
    </row>
    <row r="233" spans="1:6" ht="45" customHeight="1" x14ac:dyDescent="0.2">
      <c r="A233" s="16" t="s">
        <v>12</v>
      </c>
      <c r="B233" s="17" t="s">
        <v>400</v>
      </c>
      <c r="C233" s="4"/>
      <c r="D233" s="5"/>
      <c r="E233" s="5"/>
      <c r="F233" s="93">
        <f>SUM(F232:F232)</f>
        <v>0</v>
      </c>
    </row>
    <row r="234" spans="1:6" ht="45" customHeight="1" x14ac:dyDescent="0.2">
      <c r="A234" s="6" t="s">
        <v>401</v>
      </c>
      <c r="B234" s="12" t="s">
        <v>402</v>
      </c>
      <c r="C234" s="120" t="s">
        <v>403</v>
      </c>
      <c r="D234" s="29" t="s">
        <v>403</v>
      </c>
      <c r="E234" s="29"/>
      <c r="F234" s="30" t="s">
        <v>403</v>
      </c>
    </row>
    <row r="235" spans="1:6" ht="45" customHeight="1" x14ac:dyDescent="0.2">
      <c r="A235" s="2" t="s">
        <v>404</v>
      </c>
      <c r="B235" s="12" t="s">
        <v>405</v>
      </c>
      <c r="C235" s="14" t="s">
        <v>338</v>
      </c>
      <c r="D235" s="29">
        <v>7</v>
      </c>
      <c r="E235" s="10"/>
      <c r="F235" s="71">
        <f t="shared" ref="F235:F236" si="35">E235*D235</f>
        <v>0</v>
      </c>
    </row>
    <row r="236" spans="1:6" ht="45" customHeight="1" x14ac:dyDescent="0.2">
      <c r="A236" s="2" t="s">
        <v>406</v>
      </c>
      <c r="B236" s="12" t="s">
        <v>407</v>
      </c>
      <c r="C236" s="14" t="s">
        <v>165</v>
      </c>
      <c r="D236" s="29">
        <v>1</v>
      </c>
      <c r="E236" s="10"/>
      <c r="F236" s="71">
        <f t="shared" si="35"/>
        <v>0</v>
      </c>
    </row>
    <row r="237" spans="1:6" ht="45" customHeight="1" x14ac:dyDescent="0.2">
      <c r="A237" s="31" t="s">
        <v>403</v>
      </c>
      <c r="B237" s="27" t="s">
        <v>408</v>
      </c>
      <c r="C237" s="120" t="s">
        <v>409</v>
      </c>
      <c r="D237" s="29" t="s">
        <v>409</v>
      </c>
      <c r="E237" s="29"/>
      <c r="F237" s="93">
        <f>SUM(F235:F236)</f>
        <v>0</v>
      </c>
    </row>
    <row r="238" spans="1:6" ht="45" customHeight="1" x14ac:dyDescent="0.2">
      <c r="A238" s="2"/>
      <c r="B238" s="17" t="s">
        <v>410</v>
      </c>
      <c r="C238" s="4"/>
      <c r="D238" s="5"/>
      <c r="E238" s="5"/>
      <c r="F238" s="93">
        <f>SUM(F230,F233,F237)</f>
        <v>0</v>
      </c>
    </row>
    <row r="239" spans="1:6" ht="15" x14ac:dyDescent="0.2">
      <c r="A239" s="2"/>
      <c r="B239" s="17"/>
      <c r="C239" s="4"/>
      <c r="D239" s="5"/>
      <c r="E239" s="5"/>
      <c r="F239" s="93"/>
    </row>
    <row r="240" spans="1:6" ht="45" customHeight="1" x14ac:dyDescent="0.2">
      <c r="A240" s="6" t="s">
        <v>411</v>
      </c>
      <c r="B240" s="7" t="s">
        <v>412</v>
      </c>
      <c r="C240" s="4" t="s">
        <v>12</v>
      </c>
      <c r="D240" s="5" t="s">
        <v>12</v>
      </c>
      <c r="E240" s="5"/>
      <c r="F240" s="71" t="s">
        <v>12</v>
      </c>
    </row>
    <row r="241" spans="1:6" ht="45" customHeight="1" x14ac:dyDescent="0.2">
      <c r="A241" s="6" t="s">
        <v>413</v>
      </c>
      <c r="B241" s="7" t="s">
        <v>414</v>
      </c>
      <c r="C241" s="4" t="s">
        <v>12</v>
      </c>
      <c r="D241" s="5" t="s">
        <v>12</v>
      </c>
      <c r="E241" s="5"/>
      <c r="F241" s="71" t="s">
        <v>12</v>
      </c>
    </row>
    <row r="242" spans="1:6" ht="45" customHeight="1" x14ac:dyDescent="0.2">
      <c r="A242" s="132" t="s">
        <v>415</v>
      </c>
      <c r="B242" s="138" t="s">
        <v>416</v>
      </c>
      <c r="C242" s="136" t="s">
        <v>417</v>
      </c>
      <c r="D242" s="140">
        <v>4000</v>
      </c>
      <c r="E242" s="141">
        <v>2</v>
      </c>
      <c r="F242" s="142">
        <f>E242*D242</f>
        <v>8000</v>
      </c>
    </row>
    <row r="243" spans="1:6" ht="45" customHeight="1" x14ac:dyDescent="0.2">
      <c r="A243" s="132" t="s">
        <v>418</v>
      </c>
      <c r="B243" s="138" t="s">
        <v>419</v>
      </c>
      <c r="C243" s="136" t="s">
        <v>417</v>
      </c>
      <c r="D243" s="140">
        <v>3000</v>
      </c>
      <c r="E243" s="141">
        <v>4</v>
      </c>
      <c r="F243" s="142">
        <f t="shared" ref="F243:F255" si="36">E243*D243</f>
        <v>12000</v>
      </c>
    </row>
    <row r="244" spans="1:6" ht="45" customHeight="1" x14ac:dyDescent="0.2">
      <c r="A244" s="132" t="s">
        <v>420</v>
      </c>
      <c r="B244" s="138" t="s">
        <v>421</v>
      </c>
      <c r="C244" s="136" t="s">
        <v>417</v>
      </c>
      <c r="D244" s="140">
        <v>15970</v>
      </c>
      <c r="E244" s="141">
        <v>10</v>
      </c>
      <c r="F244" s="142">
        <f t="shared" si="36"/>
        <v>159700</v>
      </c>
    </row>
    <row r="245" spans="1:6" ht="45" customHeight="1" x14ac:dyDescent="0.2">
      <c r="A245" s="132" t="s">
        <v>422</v>
      </c>
      <c r="B245" s="138" t="s">
        <v>423</v>
      </c>
      <c r="C245" s="136" t="s">
        <v>417</v>
      </c>
      <c r="D245" s="140">
        <v>3030</v>
      </c>
      <c r="E245" s="141">
        <v>6</v>
      </c>
      <c r="F245" s="142">
        <f t="shared" si="36"/>
        <v>18180</v>
      </c>
    </row>
    <row r="246" spans="1:6" ht="45" customHeight="1" x14ac:dyDescent="0.2">
      <c r="A246" s="132" t="s">
        <v>424</v>
      </c>
      <c r="B246" s="138" t="s">
        <v>425</v>
      </c>
      <c r="C246" s="136" t="s">
        <v>417</v>
      </c>
      <c r="D246" s="140">
        <v>7270</v>
      </c>
      <c r="E246" s="141">
        <v>6</v>
      </c>
      <c r="F246" s="142">
        <f t="shared" si="36"/>
        <v>43620</v>
      </c>
    </row>
    <row r="247" spans="1:6" ht="45" customHeight="1" x14ac:dyDescent="0.2">
      <c r="A247" s="132" t="s">
        <v>426</v>
      </c>
      <c r="B247" s="138" t="s">
        <v>427</v>
      </c>
      <c r="C247" s="136" t="s">
        <v>417</v>
      </c>
      <c r="D247" s="140">
        <v>3630</v>
      </c>
      <c r="E247" s="141">
        <v>30</v>
      </c>
      <c r="F247" s="142">
        <f t="shared" si="36"/>
        <v>108900</v>
      </c>
    </row>
    <row r="248" spans="1:6" ht="45" customHeight="1" x14ac:dyDescent="0.2">
      <c r="A248" s="132" t="s">
        <v>428</v>
      </c>
      <c r="B248" s="138" t="s">
        <v>429</v>
      </c>
      <c r="C248" s="136" t="s">
        <v>430</v>
      </c>
      <c r="D248" s="135">
        <v>20</v>
      </c>
      <c r="E248" s="141">
        <v>2000</v>
      </c>
      <c r="F248" s="142">
        <f t="shared" si="36"/>
        <v>40000</v>
      </c>
    </row>
    <row r="249" spans="1:6" ht="45" customHeight="1" x14ac:dyDescent="0.2">
      <c r="A249" s="132" t="s">
        <v>431</v>
      </c>
      <c r="B249" s="133" t="s">
        <v>432</v>
      </c>
      <c r="C249" s="136" t="s">
        <v>433</v>
      </c>
      <c r="D249" s="140">
        <v>182310</v>
      </c>
      <c r="E249" s="141">
        <v>2.2999999999999998</v>
      </c>
      <c r="F249" s="142">
        <f t="shared" si="36"/>
        <v>419312.99999999994</v>
      </c>
    </row>
    <row r="250" spans="1:6" ht="45" customHeight="1" x14ac:dyDescent="0.2">
      <c r="A250" s="132" t="s">
        <v>434</v>
      </c>
      <c r="B250" s="133" t="s">
        <v>435</v>
      </c>
      <c r="C250" s="136" t="s">
        <v>436</v>
      </c>
      <c r="D250" s="140">
        <v>1400</v>
      </c>
      <c r="E250" s="141">
        <v>28</v>
      </c>
      <c r="F250" s="142">
        <f t="shared" si="36"/>
        <v>39200</v>
      </c>
    </row>
    <row r="251" spans="1:6" ht="45" customHeight="1" x14ac:dyDescent="0.2">
      <c r="A251" s="132" t="s">
        <v>437</v>
      </c>
      <c r="B251" s="133" t="s">
        <v>438</v>
      </c>
      <c r="C251" s="136" t="s">
        <v>436</v>
      </c>
      <c r="D251" s="140">
        <v>1400</v>
      </c>
      <c r="E251" s="141">
        <v>40</v>
      </c>
      <c r="F251" s="142">
        <f t="shared" si="36"/>
        <v>56000</v>
      </c>
    </row>
    <row r="252" spans="1:6" ht="45" customHeight="1" x14ac:dyDescent="0.2">
      <c r="A252" s="132" t="s">
        <v>439</v>
      </c>
      <c r="B252" s="133" t="s">
        <v>440</v>
      </c>
      <c r="C252" s="134" t="s">
        <v>441</v>
      </c>
      <c r="D252" s="135">
        <v>220</v>
      </c>
      <c r="E252" s="141">
        <v>200</v>
      </c>
      <c r="F252" s="142">
        <f t="shared" si="36"/>
        <v>44000</v>
      </c>
    </row>
    <row r="253" spans="1:6" ht="45" customHeight="1" x14ac:dyDescent="0.2">
      <c r="A253" s="132" t="s">
        <v>442</v>
      </c>
      <c r="B253" s="133" t="s">
        <v>443</v>
      </c>
      <c r="C253" s="136" t="s">
        <v>444</v>
      </c>
      <c r="D253" s="140">
        <v>15450</v>
      </c>
      <c r="E253" s="141">
        <v>5.6</v>
      </c>
      <c r="F253" s="142">
        <f t="shared" si="36"/>
        <v>86520</v>
      </c>
    </row>
    <row r="254" spans="1:6" ht="45" customHeight="1" x14ac:dyDescent="0.2">
      <c r="A254" s="132" t="s">
        <v>445</v>
      </c>
      <c r="B254" s="133" t="s">
        <v>446</v>
      </c>
      <c r="C254" s="136" t="s">
        <v>244</v>
      </c>
      <c r="D254" s="135">
        <v>500</v>
      </c>
      <c r="E254" s="141">
        <v>35</v>
      </c>
      <c r="F254" s="142">
        <f t="shared" si="36"/>
        <v>17500</v>
      </c>
    </row>
    <row r="255" spans="1:6" ht="45" customHeight="1" x14ac:dyDescent="0.2">
      <c r="A255" s="132" t="s">
        <v>447</v>
      </c>
      <c r="B255" s="133" t="s">
        <v>448</v>
      </c>
      <c r="C255" s="136" t="s">
        <v>244</v>
      </c>
      <c r="D255" s="135">
        <v>500</v>
      </c>
      <c r="E255" s="141">
        <v>23</v>
      </c>
      <c r="F255" s="142">
        <f t="shared" si="36"/>
        <v>11500</v>
      </c>
    </row>
    <row r="256" spans="1:6" ht="45" customHeight="1" x14ac:dyDescent="0.2">
      <c r="A256" s="16" t="s">
        <v>12</v>
      </c>
      <c r="B256" s="17" t="s">
        <v>449</v>
      </c>
      <c r="C256" s="4"/>
      <c r="D256" s="5"/>
      <c r="E256" s="5"/>
      <c r="F256" s="93">
        <f>SUM(F242:F255)</f>
        <v>1064433</v>
      </c>
    </row>
    <row r="257" spans="1:7" ht="45" customHeight="1" x14ac:dyDescent="0.2">
      <c r="A257" s="16" t="s">
        <v>12</v>
      </c>
      <c r="B257" s="17" t="s">
        <v>450</v>
      </c>
      <c r="C257" s="4"/>
      <c r="D257" s="5"/>
      <c r="E257" s="5"/>
      <c r="F257" s="93">
        <f>SUM(F256)</f>
        <v>1064433</v>
      </c>
    </row>
    <row r="258" spans="1:7" ht="15.75" thickBot="1" x14ac:dyDescent="0.25">
      <c r="A258" s="32"/>
      <c r="B258" s="33"/>
      <c r="C258" s="34"/>
      <c r="D258" s="35"/>
      <c r="E258" s="35"/>
      <c r="F258" s="92"/>
    </row>
    <row r="259" spans="1:7" s="99" customFormat="1" ht="45" customHeight="1" x14ac:dyDescent="0.2">
      <c r="A259" s="111"/>
      <c r="B259" s="112" t="s">
        <v>451</v>
      </c>
      <c r="C259" s="113"/>
      <c r="D259" s="114"/>
      <c r="E259" s="114"/>
      <c r="F259" s="115"/>
    </row>
    <row r="260" spans="1:7" x14ac:dyDescent="0.2">
      <c r="A260" s="36"/>
      <c r="B260" s="37"/>
      <c r="C260" s="38"/>
      <c r="D260" s="39"/>
      <c r="E260" s="39"/>
      <c r="F260" s="91"/>
    </row>
    <row r="261" spans="1:7" ht="45" customHeight="1" x14ac:dyDescent="0.2">
      <c r="A261" s="40" t="s">
        <v>452</v>
      </c>
      <c r="B261" s="41" t="s">
        <v>11</v>
      </c>
      <c r="C261" s="38" t="s">
        <v>12</v>
      </c>
      <c r="D261" s="39"/>
      <c r="E261" s="39"/>
      <c r="F261" s="91" t="s">
        <v>12</v>
      </c>
    </row>
    <row r="262" spans="1:7" ht="45" customHeight="1" x14ac:dyDescent="0.2">
      <c r="A262" s="40" t="s">
        <v>453</v>
      </c>
      <c r="B262" s="152" t="s">
        <v>14</v>
      </c>
      <c r="C262" s="38" t="s">
        <v>12</v>
      </c>
      <c r="D262" s="39" t="s">
        <v>12</v>
      </c>
      <c r="E262" s="39"/>
      <c r="F262" s="91" t="s">
        <v>12</v>
      </c>
    </row>
    <row r="263" spans="1:7" ht="45" customHeight="1" x14ac:dyDescent="0.2">
      <c r="A263" s="36" t="s">
        <v>454</v>
      </c>
      <c r="B263" s="42" t="s">
        <v>455</v>
      </c>
      <c r="C263" s="38" t="s">
        <v>17</v>
      </c>
      <c r="D263" s="39">
        <v>246000</v>
      </c>
      <c r="E263" s="10"/>
      <c r="F263" s="71">
        <f t="shared" ref="F263:F267" si="37">E263*D263</f>
        <v>0</v>
      </c>
    </row>
    <row r="264" spans="1:7" ht="45" customHeight="1" x14ac:dyDescent="0.2">
      <c r="A264" s="36" t="s">
        <v>456</v>
      </c>
      <c r="B264" s="43" t="s">
        <v>19</v>
      </c>
      <c r="C264" s="38" t="s">
        <v>17</v>
      </c>
      <c r="D264" s="39">
        <v>235000</v>
      </c>
      <c r="E264" s="10"/>
      <c r="F264" s="71">
        <f t="shared" si="37"/>
        <v>0</v>
      </c>
      <c r="G264" s="85"/>
    </row>
    <row r="265" spans="1:7" ht="45" customHeight="1" x14ac:dyDescent="0.2">
      <c r="A265" s="36" t="s">
        <v>457</v>
      </c>
      <c r="B265" s="125" t="s">
        <v>21</v>
      </c>
      <c r="C265" s="38" t="s">
        <v>17</v>
      </c>
      <c r="D265" s="39">
        <v>11000</v>
      </c>
      <c r="E265" s="10"/>
      <c r="F265" s="71">
        <f t="shared" si="37"/>
        <v>0</v>
      </c>
    </row>
    <row r="266" spans="1:7" ht="45" customHeight="1" x14ac:dyDescent="0.2">
      <c r="A266" s="36" t="s">
        <v>458</v>
      </c>
      <c r="B266" s="41" t="s">
        <v>459</v>
      </c>
      <c r="C266" s="38" t="s">
        <v>17</v>
      </c>
      <c r="D266" s="39">
        <v>714000</v>
      </c>
      <c r="E266" s="10"/>
      <c r="F266" s="71">
        <f t="shared" si="37"/>
        <v>0</v>
      </c>
    </row>
    <row r="267" spans="1:7" ht="45" customHeight="1" x14ac:dyDescent="0.2">
      <c r="A267" s="36" t="s">
        <v>460</v>
      </c>
      <c r="B267" s="44" t="s">
        <v>461</v>
      </c>
      <c r="C267" s="45" t="s">
        <v>17</v>
      </c>
      <c r="D267" s="39">
        <v>605000</v>
      </c>
      <c r="E267" s="10"/>
      <c r="F267" s="71">
        <f t="shared" si="37"/>
        <v>0</v>
      </c>
    </row>
    <row r="268" spans="1:7" ht="45" customHeight="1" x14ac:dyDescent="0.2">
      <c r="A268" s="46" t="s">
        <v>12</v>
      </c>
      <c r="B268" s="47" t="s">
        <v>30</v>
      </c>
      <c r="C268" s="38"/>
      <c r="D268" s="39"/>
      <c r="E268" s="39"/>
      <c r="F268" s="90">
        <f>SUM(F263:F267)</f>
        <v>0</v>
      </c>
    </row>
    <row r="269" spans="1:7" ht="45" customHeight="1" x14ac:dyDescent="0.2">
      <c r="A269" s="46" t="s">
        <v>12</v>
      </c>
      <c r="B269" s="47" t="s">
        <v>31</v>
      </c>
      <c r="C269" s="38"/>
      <c r="D269" s="39"/>
      <c r="E269" s="39"/>
      <c r="F269" s="90">
        <f>SUM(F268)</f>
        <v>0</v>
      </c>
    </row>
    <row r="270" spans="1:7" x14ac:dyDescent="0.2">
      <c r="A270" s="36"/>
      <c r="B270" s="37"/>
      <c r="C270" s="38"/>
      <c r="D270" s="39"/>
      <c r="E270" s="39"/>
      <c r="F270" s="91"/>
    </row>
    <row r="271" spans="1:7" x14ac:dyDescent="0.2">
      <c r="A271" s="36"/>
      <c r="B271" s="37"/>
      <c r="C271" s="38"/>
      <c r="D271" s="39"/>
      <c r="E271" s="39"/>
      <c r="F271" s="91"/>
    </row>
    <row r="272" spans="1:7" ht="45" customHeight="1" x14ac:dyDescent="0.2">
      <c r="A272" s="40" t="s">
        <v>462</v>
      </c>
      <c r="B272" s="41" t="s">
        <v>155</v>
      </c>
      <c r="C272" s="38" t="s">
        <v>12</v>
      </c>
      <c r="D272" s="39" t="s">
        <v>12</v>
      </c>
      <c r="E272" s="39"/>
      <c r="F272" s="91" t="s">
        <v>12</v>
      </c>
    </row>
    <row r="273" spans="1:6" ht="45" customHeight="1" x14ac:dyDescent="0.2">
      <c r="A273" s="40" t="s">
        <v>463</v>
      </c>
      <c r="B273" s="43" t="s">
        <v>157</v>
      </c>
      <c r="C273" s="38"/>
      <c r="D273" s="39"/>
      <c r="E273" s="39"/>
      <c r="F273" s="91"/>
    </row>
    <row r="274" spans="1:6" ht="63.95" customHeight="1" x14ac:dyDescent="0.2">
      <c r="A274" s="36" t="s">
        <v>464</v>
      </c>
      <c r="B274" s="43" t="s">
        <v>465</v>
      </c>
      <c r="C274" s="83"/>
      <c r="D274" s="84"/>
      <c r="E274" s="84"/>
      <c r="F274" s="89"/>
    </row>
    <row r="275" spans="1:6" ht="45" customHeight="1" x14ac:dyDescent="0.2">
      <c r="A275" s="36" t="s">
        <v>466</v>
      </c>
      <c r="B275" s="43" t="s">
        <v>467</v>
      </c>
      <c r="C275" s="83"/>
      <c r="D275" s="84"/>
      <c r="E275" s="84"/>
      <c r="F275" s="89"/>
    </row>
    <row r="276" spans="1:6" ht="45" customHeight="1" x14ac:dyDescent="0.2">
      <c r="A276" s="48" t="s">
        <v>403</v>
      </c>
      <c r="B276" s="49" t="s">
        <v>160</v>
      </c>
      <c r="C276" s="38"/>
      <c r="D276" s="39"/>
      <c r="E276" s="39"/>
      <c r="F276" s="91"/>
    </row>
    <row r="277" spans="1:6" ht="45" customHeight="1" x14ac:dyDescent="0.2">
      <c r="A277" s="40" t="s">
        <v>468</v>
      </c>
      <c r="B277" s="41" t="s">
        <v>162</v>
      </c>
      <c r="C277" s="38" t="s">
        <v>12</v>
      </c>
      <c r="D277" s="39" t="s">
        <v>12</v>
      </c>
      <c r="E277" s="39"/>
      <c r="F277" s="91" t="s">
        <v>12</v>
      </c>
    </row>
    <row r="278" spans="1:6" ht="84" customHeight="1" x14ac:dyDescent="0.2">
      <c r="A278" s="36" t="s">
        <v>469</v>
      </c>
      <c r="B278" s="43" t="s">
        <v>164</v>
      </c>
      <c r="C278" s="45" t="s">
        <v>76</v>
      </c>
      <c r="D278" s="50">
        <v>3650</v>
      </c>
      <c r="E278" s="10"/>
      <c r="F278" s="71">
        <f t="shared" ref="F278:F281" si="38">E278*D278</f>
        <v>0</v>
      </c>
    </row>
    <row r="279" spans="1:6" ht="45" customHeight="1" x14ac:dyDescent="0.2">
      <c r="A279" s="36" t="s">
        <v>470</v>
      </c>
      <c r="B279" s="43" t="s">
        <v>167</v>
      </c>
      <c r="C279" s="45" t="s">
        <v>65</v>
      </c>
      <c r="D279" s="50">
        <v>19250</v>
      </c>
      <c r="E279" s="10"/>
      <c r="F279" s="71">
        <f t="shared" si="38"/>
        <v>0</v>
      </c>
    </row>
    <row r="280" spans="1:6" ht="45" customHeight="1" x14ac:dyDescent="0.2">
      <c r="A280" s="36" t="s">
        <v>471</v>
      </c>
      <c r="B280" s="43" t="s">
        <v>169</v>
      </c>
      <c r="C280" s="45" t="s">
        <v>76</v>
      </c>
      <c r="D280" s="51">
        <v>6</v>
      </c>
      <c r="E280" s="10"/>
      <c r="F280" s="71">
        <f t="shared" si="38"/>
        <v>0</v>
      </c>
    </row>
    <row r="281" spans="1:6" ht="45" customHeight="1" x14ac:dyDescent="0.2">
      <c r="A281" s="147" t="s">
        <v>472</v>
      </c>
      <c r="B281" s="148" t="s">
        <v>173</v>
      </c>
      <c r="C281" s="149" t="s">
        <v>17</v>
      </c>
      <c r="D281" s="150">
        <v>600</v>
      </c>
      <c r="E281" s="10"/>
      <c r="F281" s="131">
        <f t="shared" si="38"/>
        <v>0</v>
      </c>
    </row>
    <row r="282" spans="1:6" ht="45" customHeight="1" x14ac:dyDescent="0.2">
      <c r="A282" s="36" t="s">
        <v>472</v>
      </c>
      <c r="B282" s="49" t="s">
        <v>473</v>
      </c>
      <c r="C282" s="121" t="s">
        <v>409</v>
      </c>
      <c r="D282" s="52"/>
      <c r="E282" s="52"/>
      <c r="F282" s="91">
        <f>SUM(F278:F281)</f>
        <v>0</v>
      </c>
    </row>
    <row r="283" spans="1:6" ht="45" customHeight="1" x14ac:dyDescent="0.2">
      <c r="A283" s="40" t="s">
        <v>474</v>
      </c>
      <c r="B283" s="43" t="s">
        <v>475</v>
      </c>
      <c r="C283" s="38"/>
      <c r="D283" s="39"/>
      <c r="E283" s="39"/>
      <c r="F283" s="91"/>
    </row>
    <row r="284" spans="1:6" ht="69.95" customHeight="1" x14ac:dyDescent="0.2">
      <c r="A284" s="36" t="s">
        <v>476</v>
      </c>
      <c r="B284" s="43" t="s">
        <v>477</v>
      </c>
      <c r="C284" s="45" t="s">
        <v>76</v>
      </c>
      <c r="D284" s="51">
        <v>180</v>
      </c>
      <c r="E284" s="10"/>
      <c r="F284" s="71">
        <f t="shared" ref="F284:F289" si="39">E284*D284</f>
        <v>0</v>
      </c>
    </row>
    <row r="285" spans="1:6" ht="66" customHeight="1" x14ac:dyDescent="0.2">
      <c r="A285" s="36" t="s">
        <v>478</v>
      </c>
      <c r="B285" s="43" t="s">
        <v>180</v>
      </c>
      <c r="C285" s="45" t="s">
        <v>76</v>
      </c>
      <c r="D285" s="51">
        <v>6</v>
      </c>
      <c r="E285" s="10"/>
      <c r="F285" s="71">
        <f t="shared" si="39"/>
        <v>0</v>
      </c>
    </row>
    <row r="286" spans="1:6" ht="45" customHeight="1" x14ac:dyDescent="0.2">
      <c r="A286" s="36" t="s">
        <v>479</v>
      </c>
      <c r="B286" s="43" t="s">
        <v>182</v>
      </c>
      <c r="C286" s="45" t="s">
        <v>76</v>
      </c>
      <c r="D286" s="51">
        <v>38</v>
      </c>
      <c r="E286" s="10"/>
      <c r="F286" s="71">
        <f t="shared" si="39"/>
        <v>0</v>
      </c>
    </row>
    <row r="287" spans="1:6" ht="45" customHeight="1" x14ac:dyDescent="0.2">
      <c r="A287" s="36" t="s">
        <v>480</v>
      </c>
      <c r="B287" s="43" t="s">
        <v>481</v>
      </c>
      <c r="C287" s="45" t="s">
        <v>65</v>
      </c>
      <c r="D287" s="51">
        <v>486</v>
      </c>
      <c r="E287" s="10"/>
      <c r="F287" s="71">
        <f t="shared" si="39"/>
        <v>0</v>
      </c>
    </row>
    <row r="288" spans="1:6" ht="45" customHeight="1" x14ac:dyDescent="0.2">
      <c r="A288" s="36" t="s">
        <v>482</v>
      </c>
      <c r="B288" s="43" t="s">
        <v>188</v>
      </c>
      <c r="C288" s="45" t="s">
        <v>76</v>
      </c>
      <c r="D288" s="51">
        <v>100</v>
      </c>
      <c r="E288" s="10"/>
      <c r="F288" s="71">
        <f t="shared" si="39"/>
        <v>0</v>
      </c>
    </row>
    <row r="289" spans="1:6" ht="45" customHeight="1" x14ac:dyDescent="0.2">
      <c r="A289" s="36" t="s">
        <v>483</v>
      </c>
      <c r="B289" s="43" t="s">
        <v>190</v>
      </c>
      <c r="C289" s="45" t="s">
        <v>207</v>
      </c>
      <c r="D289" s="51">
        <v>72</v>
      </c>
      <c r="E289" s="10"/>
      <c r="F289" s="71">
        <f t="shared" si="39"/>
        <v>0</v>
      </c>
    </row>
    <row r="290" spans="1:6" ht="45" customHeight="1" x14ac:dyDescent="0.2">
      <c r="A290" s="36"/>
      <c r="B290" s="49" t="s">
        <v>484</v>
      </c>
      <c r="C290" s="121" t="s">
        <v>409</v>
      </c>
      <c r="D290" s="52"/>
      <c r="E290" s="52" t="s">
        <v>409</v>
      </c>
      <c r="F290" s="91">
        <f>SUM(F284:F289)</f>
        <v>0</v>
      </c>
    </row>
    <row r="291" spans="1:6" ht="45" customHeight="1" thickBot="1" x14ac:dyDescent="0.25">
      <c r="A291" s="53"/>
      <c r="B291" s="54" t="s">
        <v>485</v>
      </c>
      <c r="C291" s="55"/>
      <c r="D291" s="56"/>
      <c r="E291" s="56"/>
      <c r="F291" s="88">
        <f>F290+F282</f>
        <v>0</v>
      </c>
    </row>
    <row r="292" spans="1:6" ht="15" x14ac:dyDescent="0.2">
      <c r="A292" s="57"/>
      <c r="B292" s="58"/>
      <c r="C292" s="59"/>
      <c r="D292" s="60"/>
      <c r="E292" s="60"/>
      <c r="F292" s="87"/>
    </row>
    <row r="293" spans="1:6" s="99" customFormat="1" ht="45" customHeight="1" x14ac:dyDescent="0.2">
      <c r="A293" s="106"/>
      <c r="B293" s="107" t="s">
        <v>486</v>
      </c>
      <c r="C293" s="108"/>
      <c r="D293" s="109"/>
      <c r="E293" s="109" t="s">
        <v>12</v>
      </c>
      <c r="F293" s="110"/>
    </row>
    <row r="294" spans="1:6" ht="45" customHeight="1" x14ac:dyDescent="0.2">
      <c r="A294" s="6" t="s">
        <v>487</v>
      </c>
      <c r="B294" s="7" t="s">
        <v>488</v>
      </c>
      <c r="C294" s="4" t="s">
        <v>12</v>
      </c>
      <c r="D294" s="5" t="s">
        <v>12</v>
      </c>
      <c r="E294" s="5"/>
      <c r="F294" s="71" t="s">
        <v>12</v>
      </c>
    </row>
    <row r="295" spans="1:6" ht="45" customHeight="1" x14ac:dyDescent="0.2">
      <c r="A295" s="6" t="s">
        <v>489</v>
      </c>
      <c r="B295" s="7" t="s">
        <v>490</v>
      </c>
      <c r="C295" s="4"/>
      <c r="D295" s="5"/>
      <c r="E295" s="5"/>
      <c r="F295" s="71"/>
    </row>
    <row r="296" spans="1:6" ht="45" customHeight="1" x14ac:dyDescent="0.2">
      <c r="A296" s="2" t="s">
        <v>491</v>
      </c>
      <c r="B296" s="3" t="s">
        <v>492</v>
      </c>
      <c r="C296" s="4" t="s">
        <v>493</v>
      </c>
      <c r="D296" s="5">
        <v>4829280</v>
      </c>
      <c r="E296" s="79">
        <v>1</v>
      </c>
      <c r="F296" s="71">
        <f t="shared" ref="F296:F316" si="40">E296*D296</f>
        <v>4829280</v>
      </c>
    </row>
    <row r="297" spans="1:6" ht="72" customHeight="1" x14ac:dyDescent="0.2">
      <c r="A297" s="2" t="s">
        <v>494</v>
      </c>
      <c r="B297" s="9" t="s">
        <v>495</v>
      </c>
      <c r="C297" s="4" t="s">
        <v>493</v>
      </c>
      <c r="D297" s="5">
        <v>200000</v>
      </c>
      <c r="E297" s="79">
        <v>1</v>
      </c>
      <c r="F297" s="71">
        <f t="shared" si="40"/>
        <v>200000</v>
      </c>
    </row>
    <row r="298" spans="1:6" ht="100.5" customHeight="1" x14ac:dyDescent="0.2">
      <c r="A298" s="2" t="s">
        <v>496</v>
      </c>
      <c r="B298" s="9" t="s">
        <v>497</v>
      </c>
      <c r="C298" s="4" t="s">
        <v>493</v>
      </c>
      <c r="D298" s="5">
        <v>200000</v>
      </c>
      <c r="E298" s="79">
        <v>1</v>
      </c>
      <c r="F298" s="71">
        <f t="shared" si="40"/>
        <v>200000</v>
      </c>
    </row>
    <row r="299" spans="1:6" ht="131.44999999999999" customHeight="1" x14ac:dyDescent="0.2">
      <c r="A299" s="2" t="s">
        <v>498</v>
      </c>
      <c r="B299" s="12" t="s">
        <v>499</v>
      </c>
      <c r="C299" s="4" t="s">
        <v>493</v>
      </c>
      <c r="D299" s="5">
        <v>50000</v>
      </c>
      <c r="E299" s="79">
        <v>1</v>
      </c>
      <c r="F299" s="71">
        <f t="shared" si="40"/>
        <v>50000</v>
      </c>
    </row>
    <row r="300" spans="1:6" ht="45" customHeight="1" x14ac:dyDescent="0.2">
      <c r="A300" s="2" t="s">
        <v>500</v>
      </c>
      <c r="B300" s="3" t="s">
        <v>501</v>
      </c>
      <c r="C300" s="4" t="s">
        <v>493</v>
      </c>
      <c r="D300" s="5">
        <v>50000</v>
      </c>
      <c r="E300" s="79">
        <v>1</v>
      </c>
      <c r="F300" s="71">
        <f t="shared" si="40"/>
        <v>50000</v>
      </c>
    </row>
    <row r="301" spans="1:6" ht="45" customHeight="1" x14ac:dyDescent="0.2">
      <c r="A301" s="2" t="s">
        <v>502</v>
      </c>
      <c r="B301" s="3" t="s">
        <v>503</v>
      </c>
      <c r="C301" s="4" t="s">
        <v>493</v>
      </c>
      <c r="D301" s="5">
        <v>50000</v>
      </c>
      <c r="E301" s="79">
        <v>1</v>
      </c>
      <c r="F301" s="71">
        <f t="shared" si="40"/>
        <v>50000</v>
      </c>
    </row>
    <row r="302" spans="1:6" ht="45" customHeight="1" x14ac:dyDescent="0.2">
      <c r="A302" s="2" t="s">
        <v>504</v>
      </c>
      <c r="B302" s="9" t="s">
        <v>505</v>
      </c>
      <c r="C302" s="4" t="s">
        <v>493</v>
      </c>
      <c r="D302" s="5">
        <v>25000</v>
      </c>
      <c r="E302" s="79">
        <v>1</v>
      </c>
      <c r="F302" s="71">
        <f t="shared" si="40"/>
        <v>25000</v>
      </c>
    </row>
    <row r="303" spans="1:6" ht="45" customHeight="1" x14ac:dyDescent="0.2">
      <c r="A303" s="2" t="s">
        <v>506</v>
      </c>
      <c r="B303" s="3" t="s">
        <v>507</v>
      </c>
      <c r="C303" s="4" t="s">
        <v>493</v>
      </c>
      <c r="D303" s="5">
        <v>50000</v>
      </c>
      <c r="E303" s="79">
        <v>1</v>
      </c>
      <c r="F303" s="71">
        <f t="shared" si="40"/>
        <v>50000</v>
      </c>
    </row>
    <row r="304" spans="1:6" ht="45" customHeight="1" x14ac:dyDescent="0.2">
      <c r="A304" s="2" t="s">
        <v>508</v>
      </c>
      <c r="B304" s="3" t="s">
        <v>509</v>
      </c>
      <c r="C304" s="4" t="s">
        <v>493</v>
      </c>
      <c r="D304" s="5">
        <v>50000</v>
      </c>
      <c r="E304" s="79">
        <v>1</v>
      </c>
      <c r="F304" s="71">
        <f t="shared" si="40"/>
        <v>50000</v>
      </c>
    </row>
    <row r="305" spans="1:6" ht="45" customHeight="1" x14ac:dyDescent="0.2">
      <c r="A305" s="2" t="s">
        <v>510</v>
      </c>
      <c r="B305" s="3" t="s">
        <v>511</v>
      </c>
      <c r="C305" s="4" t="s">
        <v>512</v>
      </c>
      <c r="D305" s="5">
        <v>12</v>
      </c>
      <c r="E305" s="79">
        <v>35000</v>
      </c>
      <c r="F305" s="71">
        <f t="shared" si="40"/>
        <v>420000</v>
      </c>
    </row>
    <row r="306" spans="1:6" ht="45" customHeight="1" x14ac:dyDescent="0.2">
      <c r="A306" s="2" t="s">
        <v>513</v>
      </c>
      <c r="B306" s="3" t="s">
        <v>514</v>
      </c>
      <c r="C306" s="4" t="s">
        <v>515</v>
      </c>
      <c r="D306" s="5">
        <v>48</v>
      </c>
      <c r="E306" s="79">
        <v>45000</v>
      </c>
      <c r="F306" s="71">
        <f t="shared" si="40"/>
        <v>2160000</v>
      </c>
    </row>
    <row r="307" spans="1:6" ht="45" customHeight="1" x14ac:dyDescent="0.2">
      <c r="A307" s="2" t="s">
        <v>516</v>
      </c>
      <c r="B307" s="3" t="s">
        <v>517</v>
      </c>
      <c r="C307" s="4" t="s">
        <v>515</v>
      </c>
      <c r="D307" s="5">
        <v>48</v>
      </c>
      <c r="E307" s="79">
        <v>45000</v>
      </c>
      <c r="F307" s="71">
        <f t="shared" si="40"/>
        <v>2160000</v>
      </c>
    </row>
    <row r="308" spans="1:6" ht="45" customHeight="1" x14ac:dyDescent="0.2">
      <c r="A308" s="2" t="s">
        <v>518</v>
      </c>
      <c r="B308" s="3" t="s">
        <v>519</v>
      </c>
      <c r="C308" s="4" t="s">
        <v>515</v>
      </c>
      <c r="D308" s="5">
        <v>48</v>
      </c>
      <c r="E308" s="79">
        <v>20000</v>
      </c>
      <c r="F308" s="71">
        <f t="shared" si="40"/>
        <v>960000</v>
      </c>
    </row>
    <row r="309" spans="1:6" ht="45" customHeight="1" x14ac:dyDescent="0.2">
      <c r="A309" s="2" t="s">
        <v>520</v>
      </c>
      <c r="B309" s="12" t="s">
        <v>521</v>
      </c>
      <c r="C309" s="4" t="s">
        <v>515</v>
      </c>
      <c r="D309" s="5">
        <v>48</v>
      </c>
      <c r="E309" s="79">
        <v>10000</v>
      </c>
      <c r="F309" s="71">
        <f t="shared" si="40"/>
        <v>480000</v>
      </c>
    </row>
    <row r="310" spans="1:6" ht="45" customHeight="1" x14ac:dyDescent="0.2">
      <c r="A310" s="2" t="s">
        <v>522</v>
      </c>
      <c r="B310" s="3" t="s">
        <v>523</v>
      </c>
      <c r="C310" s="4" t="s">
        <v>515</v>
      </c>
      <c r="D310" s="5">
        <v>48</v>
      </c>
      <c r="E310" s="79">
        <v>10000</v>
      </c>
      <c r="F310" s="71">
        <f t="shared" si="40"/>
        <v>480000</v>
      </c>
    </row>
    <row r="311" spans="1:6" ht="45" customHeight="1" x14ac:dyDescent="0.2">
      <c r="A311" s="2" t="s">
        <v>524</v>
      </c>
      <c r="B311" s="3" t="s">
        <v>525</v>
      </c>
      <c r="C311" s="4" t="s">
        <v>515</v>
      </c>
      <c r="D311" s="5">
        <v>48</v>
      </c>
      <c r="E311" s="79">
        <v>10000</v>
      </c>
      <c r="F311" s="71">
        <f t="shared" si="40"/>
        <v>480000</v>
      </c>
    </row>
    <row r="312" spans="1:6" ht="45" customHeight="1" x14ac:dyDescent="0.2">
      <c r="A312" s="2" t="s">
        <v>526</v>
      </c>
      <c r="B312" s="3" t="s">
        <v>527</v>
      </c>
      <c r="C312" s="4" t="s">
        <v>515</v>
      </c>
      <c r="D312" s="5">
        <v>48</v>
      </c>
      <c r="E312" s="79">
        <v>25000</v>
      </c>
      <c r="F312" s="71">
        <f t="shared" si="40"/>
        <v>1200000</v>
      </c>
    </row>
    <row r="313" spans="1:6" ht="109.5" customHeight="1" x14ac:dyDescent="0.2">
      <c r="A313" s="2" t="s">
        <v>528</v>
      </c>
      <c r="B313" s="12" t="s">
        <v>529</v>
      </c>
      <c r="C313" s="4" t="s">
        <v>493</v>
      </c>
      <c r="D313" s="5">
        <v>1000000</v>
      </c>
      <c r="E313" s="79">
        <v>1</v>
      </c>
      <c r="F313" s="71">
        <f t="shared" si="40"/>
        <v>1000000</v>
      </c>
    </row>
    <row r="314" spans="1:6" ht="91.5" customHeight="1" x14ac:dyDescent="0.2">
      <c r="A314" s="2" t="s">
        <v>530</v>
      </c>
      <c r="B314" s="12" t="s">
        <v>531</v>
      </c>
      <c r="C314" s="14" t="s">
        <v>532</v>
      </c>
      <c r="D314" s="61">
        <v>50000</v>
      </c>
      <c r="E314" s="79">
        <v>1</v>
      </c>
      <c r="F314" s="71">
        <f t="shared" si="40"/>
        <v>50000</v>
      </c>
    </row>
    <row r="315" spans="1:6" ht="45" customHeight="1" x14ac:dyDescent="0.2">
      <c r="A315" s="2" t="s">
        <v>533</v>
      </c>
      <c r="B315" s="13" t="s">
        <v>534</v>
      </c>
      <c r="C315" s="14" t="s">
        <v>515</v>
      </c>
      <c r="D315" s="61">
        <v>48</v>
      </c>
      <c r="E315" s="79">
        <v>34056</v>
      </c>
      <c r="F315" s="71">
        <f t="shared" si="40"/>
        <v>1634688</v>
      </c>
    </row>
    <row r="316" spans="1:6" ht="45" customHeight="1" x14ac:dyDescent="0.2">
      <c r="A316" s="2" t="s">
        <v>535</v>
      </c>
      <c r="B316" s="12" t="s">
        <v>536</v>
      </c>
      <c r="C316" s="14" t="s">
        <v>207</v>
      </c>
      <c r="D316" s="61">
        <v>60</v>
      </c>
      <c r="E316" s="79">
        <v>1587.84</v>
      </c>
      <c r="F316" s="71">
        <f t="shared" si="40"/>
        <v>95270.399999999994</v>
      </c>
    </row>
    <row r="317" spans="1:6" ht="45" customHeight="1" x14ac:dyDescent="0.2">
      <c r="A317" s="16" t="s">
        <v>12</v>
      </c>
      <c r="B317" s="3" t="s">
        <v>537</v>
      </c>
      <c r="C317" s="4"/>
      <c r="D317" s="5"/>
      <c r="E317" s="79"/>
      <c r="F317" s="93">
        <f>SUM(F296:F316)</f>
        <v>16624238.4</v>
      </c>
    </row>
    <row r="318" spans="1:6" ht="45" customHeight="1" thickBot="1" x14ac:dyDescent="0.25">
      <c r="A318" s="32" t="s">
        <v>12</v>
      </c>
      <c r="B318" s="33" t="s">
        <v>538</v>
      </c>
      <c r="C318" s="34"/>
      <c r="D318" s="35"/>
      <c r="E318" s="80"/>
      <c r="F318" s="92">
        <f>SUM(F317)</f>
        <v>16624238.4</v>
      </c>
    </row>
    <row r="319" spans="1:6" ht="15" x14ac:dyDescent="0.2">
      <c r="A319" s="57"/>
      <c r="B319" s="58"/>
      <c r="C319" s="59"/>
      <c r="D319" s="60"/>
      <c r="E319" s="60"/>
      <c r="F319" s="87"/>
    </row>
    <row r="320" spans="1:6" s="99" customFormat="1" ht="45" customHeight="1" x14ac:dyDescent="0.2">
      <c r="A320" s="106"/>
      <c r="B320" s="107" t="s">
        <v>539</v>
      </c>
      <c r="C320" s="108"/>
      <c r="D320" s="109"/>
      <c r="E320" s="109" t="s">
        <v>12</v>
      </c>
      <c r="F320" s="110"/>
    </row>
    <row r="321" spans="1:6" ht="31.5" customHeight="1" x14ac:dyDescent="0.2">
      <c r="A321" s="62" t="s">
        <v>540</v>
      </c>
      <c r="B321" s="7" t="s">
        <v>541</v>
      </c>
      <c r="C321" s="4"/>
      <c r="D321" s="5"/>
      <c r="E321" s="5"/>
      <c r="F321" s="93"/>
    </row>
    <row r="322" spans="1:6" ht="27" customHeight="1" x14ac:dyDescent="0.2">
      <c r="A322" s="62" t="s">
        <v>542</v>
      </c>
      <c r="B322" s="7" t="s">
        <v>543</v>
      </c>
      <c r="C322" s="4"/>
      <c r="D322" s="5"/>
      <c r="E322" s="5"/>
      <c r="F322" s="93"/>
    </row>
    <row r="323" spans="1:6" ht="45" customHeight="1" x14ac:dyDescent="0.2">
      <c r="A323" s="2" t="s">
        <v>544</v>
      </c>
      <c r="B323" s="13" t="s">
        <v>545</v>
      </c>
      <c r="C323" s="4" t="s">
        <v>207</v>
      </c>
      <c r="D323" s="61">
        <v>12</v>
      </c>
      <c r="E323" s="11">
        <v>-742800</v>
      </c>
      <c r="F323" s="71">
        <f t="shared" ref="F323:F324" si="41">E323*D323</f>
        <v>-8913600</v>
      </c>
    </row>
    <row r="324" spans="1:6" ht="83.1" customHeight="1" x14ac:dyDescent="0.2">
      <c r="A324" s="2" t="s">
        <v>546</v>
      </c>
      <c r="B324" s="13" t="s">
        <v>547</v>
      </c>
      <c r="C324" s="4" t="s">
        <v>207</v>
      </c>
      <c r="D324" s="61">
        <v>20</v>
      </c>
      <c r="E324" s="11">
        <v>-447368.2</v>
      </c>
      <c r="F324" s="71">
        <f t="shared" si="41"/>
        <v>-8947364</v>
      </c>
    </row>
    <row r="325" spans="1:6" ht="30" customHeight="1" x14ac:dyDescent="0.2">
      <c r="A325" s="16"/>
      <c r="B325" s="3" t="s">
        <v>548</v>
      </c>
      <c r="C325" s="4"/>
      <c r="D325" s="5"/>
      <c r="E325" s="5"/>
      <c r="F325" s="93">
        <f>SUM(F323:F324)</f>
        <v>-17860964</v>
      </c>
    </row>
    <row r="326" spans="1:6" ht="45" customHeight="1" thickBot="1" x14ac:dyDescent="0.25">
      <c r="A326" s="63"/>
      <c r="B326" s="64" t="s">
        <v>549</v>
      </c>
      <c r="C326" s="65"/>
      <c r="D326" s="8"/>
      <c r="E326" s="8"/>
      <c r="F326" s="93">
        <f>F325</f>
        <v>-17860964</v>
      </c>
    </row>
    <row r="327" spans="1:6" x14ac:dyDescent="0.2">
      <c r="A327" s="66"/>
      <c r="B327" s="67"/>
      <c r="C327" s="59"/>
      <c r="D327" s="60"/>
      <c r="E327" s="60"/>
      <c r="F327" s="86"/>
    </row>
    <row r="328" spans="1:6" s="99" customFormat="1" ht="45" customHeight="1" x14ac:dyDescent="0.2">
      <c r="A328" s="101"/>
      <c r="B328" s="102" t="s">
        <v>550</v>
      </c>
      <c r="C328" s="103"/>
      <c r="D328" s="104"/>
      <c r="E328" s="104"/>
      <c r="F328" s="105"/>
    </row>
    <row r="329" spans="1:6" ht="30" customHeight="1" x14ac:dyDescent="0.2">
      <c r="A329" s="2"/>
      <c r="B329" s="17" t="s">
        <v>551</v>
      </c>
      <c r="C329" s="4"/>
      <c r="D329" s="5"/>
      <c r="E329" s="5"/>
      <c r="F329" s="71"/>
    </row>
    <row r="330" spans="1:6" ht="30" customHeight="1" x14ac:dyDescent="0.2">
      <c r="A330" s="2" t="s">
        <v>12</v>
      </c>
      <c r="B330" s="3" t="s">
        <v>552</v>
      </c>
      <c r="C330" s="4"/>
      <c r="D330" s="5"/>
      <c r="E330" s="5"/>
      <c r="F330" s="71">
        <f>F20</f>
        <v>0</v>
      </c>
    </row>
    <row r="331" spans="1:6" ht="30" customHeight="1" x14ac:dyDescent="0.2">
      <c r="A331" s="2" t="s">
        <v>12</v>
      </c>
      <c r="B331" s="3" t="s">
        <v>553</v>
      </c>
      <c r="C331" s="4"/>
      <c r="D331" s="5"/>
      <c r="E331" s="5"/>
      <c r="F331" s="71">
        <f>F29</f>
        <v>0</v>
      </c>
    </row>
    <row r="332" spans="1:6" ht="30" customHeight="1" x14ac:dyDescent="0.2">
      <c r="A332" s="2" t="s">
        <v>12</v>
      </c>
      <c r="B332" s="3" t="s">
        <v>554</v>
      </c>
      <c r="C332" s="4"/>
      <c r="D332" s="5"/>
      <c r="E332" s="5"/>
      <c r="F332" s="71">
        <f>F38</f>
        <v>0</v>
      </c>
    </row>
    <row r="333" spans="1:6" ht="30" customHeight="1" x14ac:dyDescent="0.2">
      <c r="A333" s="2" t="s">
        <v>12</v>
      </c>
      <c r="B333" s="3" t="s">
        <v>555</v>
      </c>
      <c r="C333" s="4"/>
      <c r="D333" s="5"/>
      <c r="E333" s="5"/>
      <c r="F333" s="71">
        <f>F65</f>
        <v>0</v>
      </c>
    </row>
    <row r="334" spans="1:6" ht="30" customHeight="1" x14ac:dyDescent="0.2">
      <c r="A334" s="2"/>
      <c r="B334" s="3" t="s">
        <v>556</v>
      </c>
      <c r="C334" s="4"/>
      <c r="D334" s="5"/>
      <c r="E334" s="5"/>
      <c r="F334" s="71">
        <f>F71</f>
        <v>0</v>
      </c>
    </row>
    <row r="335" spans="1:6" ht="30" customHeight="1" x14ac:dyDescent="0.2">
      <c r="A335" s="2" t="s">
        <v>12</v>
      </c>
      <c r="B335" s="3" t="s">
        <v>557</v>
      </c>
      <c r="C335" s="4"/>
      <c r="D335" s="5"/>
      <c r="E335" s="5"/>
      <c r="F335" s="71">
        <f>F84</f>
        <v>0</v>
      </c>
    </row>
    <row r="336" spans="1:6" ht="30" customHeight="1" x14ac:dyDescent="0.2">
      <c r="A336" s="2" t="s">
        <v>12</v>
      </c>
      <c r="B336" s="3" t="s">
        <v>558</v>
      </c>
      <c r="C336" s="4"/>
      <c r="D336" s="5"/>
      <c r="E336" s="5"/>
      <c r="F336" s="71">
        <f>F96</f>
        <v>0</v>
      </c>
    </row>
    <row r="337" spans="1:6" ht="30" customHeight="1" x14ac:dyDescent="0.2">
      <c r="A337" s="2" t="s">
        <v>12</v>
      </c>
      <c r="B337" s="3" t="s">
        <v>559</v>
      </c>
      <c r="C337" s="4"/>
      <c r="D337" s="5"/>
      <c r="E337" s="5"/>
      <c r="F337" s="71">
        <f>F127</f>
        <v>0</v>
      </c>
    </row>
    <row r="338" spans="1:6" ht="30" customHeight="1" x14ac:dyDescent="0.2">
      <c r="A338" s="2" t="s">
        <v>12</v>
      </c>
      <c r="B338" s="3" t="s">
        <v>560</v>
      </c>
      <c r="C338" s="4"/>
      <c r="D338" s="5"/>
      <c r="E338" s="5"/>
      <c r="F338" s="71">
        <f>F140</f>
        <v>0</v>
      </c>
    </row>
    <row r="339" spans="1:6" ht="30" customHeight="1" x14ac:dyDescent="0.2">
      <c r="A339" s="2" t="s">
        <v>12</v>
      </c>
      <c r="B339" s="3" t="s">
        <v>561</v>
      </c>
      <c r="C339" s="4"/>
      <c r="D339" s="5"/>
      <c r="E339" s="5"/>
      <c r="F339" s="71">
        <f>F156</f>
        <v>0</v>
      </c>
    </row>
    <row r="340" spans="1:6" ht="30" customHeight="1" x14ac:dyDescent="0.2">
      <c r="A340" s="2" t="s">
        <v>12</v>
      </c>
      <c r="B340" s="3" t="s">
        <v>562</v>
      </c>
      <c r="C340" s="4"/>
      <c r="D340" s="5"/>
      <c r="E340" s="5"/>
      <c r="F340" s="71">
        <f>F224</f>
        <v>110825</v>
      </c>
    </row>
    <row r="341" spans="1:6" ht="30" customHeight="1" x14ac:dyDescent="0.2">
      <c r="A341" s="2" t="s">
        <v>12</v>
      </c>
      <c r="B341" s="3" t="s">
        <v>563</v>
      </c>
      <c r="C341" s="4"/>
      <c r="D341" s="5"/>
      <c r="E341" s="5"/>
      <c r="F341" s="71">
        <f>F238</f>
        <v>0</v>
      </c>
    </row>
    <row r="342" spans="1:6" ht="30" customHeight="1" x14ac:dyDescent="0.2">
      <c r="A342" s="2" t="s">
        <v>12</v>
      </c>
      <c r="B342" s="3" t="s">
        <v>564</v>
      </c>
      <c r="C342" s="4"/>
      <c r="D342" s="5"/>
      <c r="E342" s="5"/>
      <c r="F342" s="71">
        <f>F257</f>
        <v>1064433</v>
      </c>
    </row>
    <row r="343" spans="1:6" ht="30" customHeight="1" x14ac:dyDescent="0.2">
      <c r="A343" s="2"/>
      <c r="B343" s="68" t="s">
        <v>565</v>
      </c>
      <c r="C343" s="69"/>
      <c r="D343" s="70"/>
      <c r="E343" s="70"/>
      <c r="F343" s="71"/>
    </row>
    <row r="344" spans="1:6" ht="30" customHeight="1" x14ac:dyDescent="0.2">
      <c r="A344" s="2"/>
      <c r="B344" s="72" t="s">
        <v>552</v>
      </c>
      <c r="C344" s="69"/>
      <c r="D344" s="70"/>
      <c r="E344" s="70"/>
      <c r="F344" s="71">
        <f>F269</f>
        <v>0</v>
      </c>
    </row>
    <row r="345" spans="1:6" ht="30" customHeight="1" x14ac:dyDescent="0.2">
      <c r="A345" s="2"/>
      <c r="B345" s="72" t="s">
        <v>559</v>
      </c>
      <c r="C345" s="69"/>
      <c r="D345" s="70"/>
      <c r="E345" s="70"/>
      <c r="F345" s="71">
        <f>F291</f>
        <v>0</v>
      </c>
    </row>
    <row r="346" spans="1:6" ht="30" customHeight="1" x14ac:dyDescent="0.2">
      <c r="A346" s="2"/>
      <c r="B346" s="17" t="s">
        <v>566</v>
      </c>
      <c r="C346" s="4"/>
      <c r="D346" s="5"/>
      <c r="E346" s="5"/>
      <c r="F346" s="71"/>
    </row>
    <row r="347" spans="1:6" ht="30" customHeight="1" x14ac:dyDescent="0.2">
      <c r="A347" s="16" t="s">
        <v>12</v>
      </c>
      <c r="B347" s="3" t="s">
        <v>567</v>
      </c>
      <c r="C347" s="4"/>
      <c r="D347" s="5"/>
      <c r="E347" s="5"/>
      <c r="F347" s="71">
        <f>F318</f>
        <v>16624238.4</v>
      </c>
    </row>
    <row r="348" spans="1:6" ht="30" customHeight="1" x14ac:dyDescent="0.2">
      <c r="A348" s="16"/>
      <c r="B348" s="17" t="s">
        <v>568</v>
      </c>
      <c r="C348" s="4"/>
      <c r="D348" s="5"/>
      <c r="E348" s="5"/>
      <c r="F348" s="71"/>
    </row>
    <row r="349" spans="1:6" ht="30" customHeight="1" thickBot="1" x14ac:dyDescent="0.25">
      <c r="A349" s="63"/>
      <c r="B349" s="73" t="s">
        <v>569</v>
      </c>
      <c r="C349" s="65"/>
      <c r="D349" s="8"/>
      <c r="E349" s="8"/>
      <c r="F349" s="71">
        <f>F326</f>
        <v>-17860964</v>
      </c>
    </row>
    <row r="350" spans="1:6" ht="30" customHeight="1" thickBot="1" x14ac:dyDescent="0.25">
      <c r="A350" s="74" t="s">
        <v>12</v>
      </c>
      <c r="B350" s="75" t="s">
        <v>570</v>
      </c>
      <c r="C350" s="76"/>
      <c r="D350" s="77"/>
      <c r="E350" s="77"/>
      <c r="F350" s="78">
        <f>SUM(F330:F349)</f>
        <v>-61467.60000000149</v>
      </c>
    </row>
    <row r="357" spans="2:6" ht="15" x14ac:dyDescent="0.2">
      <c r="B357" s="97" t="s">
        <v>0</v>
      </c>
      <c r="F357" s="98" t="s">
        <v>571</v>
      </c>
    </row>
  </sheetData>
  <sheetProtection sheet="1" objects="1" scenarios="1" selectLockedCells="1"/>
  <autoFilter ref="A7:F350" xr:uid="{BC2568A5-AAF2-4DE3-91C0-5057D04E479F}"/>
  <mergeCells count="1">
    <mergeCell ref="A4:F4"/>
  </mergeCells>
  <phoneticPr fontId="12" type="noConversion"/>
  <dataValidations count="2">
    <dataValidation type="custom" allowBlank="1" showInputMessage="1" showErrorMessage="1" promptTitle=" " prompt="יש להזין מספר חיובי עד שתי ספרות אחרי הנקודה" sqref="E278:E280 E24 E27 E33 E36 E42 E45 E48:E50 E53 E56:E57 E69 E75:E78 E82 E91 E94 E103:E107 E110:E116 E131:E132 E135:E138 E60:E63 E144 E160:E168 E173 E176:E183 E186 E189:E190 E193 E196 E152:E153 E284:E289 E222 E228:E229 E232 E235:E236 E263:E267 E12:E17" xr:uid="{C40AC634-6F58-48D3-A559-ED86B7D3EEC0}">
      <formula1>AND(E12&gt;0,INT(E12*100)=E12*100,NOT(ISBLANK(E12)))</formula1>
    </dataValidation>
    <dataValidation type="custom" allowBlank="1" showInputMessage="1" showErrorMessage="1" promptTitle=" " prompt="יש להזין מספר שלילי עד שתי ספרות אחרי הנקודה" sqref="E18" xr:uid="{463B673F-A29C-4706-9E82-C90D3D48B3F9}">
      <formula1>AND(E18&lt;0,ROUND(E18,2)=E18)</formula1>
    </dataValidation>
  </dataValidations>
  <printOptions horizontalCentered="1" verticalCentered="1"/>
  <pageMargins left="0.70866141732283472" right="0.70866141732283472" top="0.74803149606299213" bottom="0.74803149606299213" header="0.31496062992125984" footer="0.31496062992125984"/>
  <pageSetup paperSize="9" scale="39" fitToHeight="0" orientation="portrait" r:id="rId1"/>
  <headerFooter>
    <oddFooter>עמוד &amp;P מתוך &amp;N</oddFooter>
  </headerFooter>
  <rowBreaks count="10" manualBreakCount="10">
    <brk id="44" max="5" man="1"/>
    <brk id="78" max="5" man="1"/>
    <brk id="111" max="5" man="1"/>
    <brk id="144" max="5" man="1"/>
    <brk id="176" max="5" man="1"/>
    <brk id="209" max="5" man="1"/>
    <brk id="243" max="5" man="1"/>
    <brk id="277" max="5" man="1"/>
    <brk id="305" max="5" man="1"/>
    <brk id="326"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טופס 10א-דיפו 03.26</vt:lpstr>
      <vt:lpstr>'טופס 10א-דיפו 03.26'!Print_Area</vt:lpstr>
      <vt:lpstr>'טופס 10א-דיפו 03.26'!Print_Titles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Shelly ben shoham-yahav</dc:creator>
  <cp:keywords/>
  <dc:description/>
  <cp:lastModifiedBy>Amos Sjalin</cp:lastModifiedBy>
  <cp:revision/>
  <dcterms:created xsi:type="dcterms:W3CDTF">2025-12-28T15:38:46Z</dcterms:created>
  <dcterms:modified xsi:type="dcterms:W3CDTF">2026-04-16T13:25:08Z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0x0101005DFEFA0F93D41C44997DE8F2188B1E1D</vt:lpwstr>
  </property>
  <property fmtid="{D5CDD505-2E9C-101B-9397-08002B2CF9AE}" pid="3" name="_dlc_DocIdItemGuid">
    <vt:lpwstr>eb7e6560-2434-47c0-8043-fb7eec82d980</vt:lpwstr>
  </property>
  <property fmtid="{D5CDD505-2E9C-101B-9397-08002B2CF9AE}" pid="4" name="MediaServiceImageTags">
    <vt:lpwstr/>
  </property>
  <property fmtid="{D5CDD505-2E9C-101B-9397-08002B2CF9AE}" pid="5" name="IsIncome">
    <vt:bool>false</vt:bool>
  </property>
  <property fmtid="{D5CDD505-2E9C-101B-9397-08002B2CF9AE}" pid="6" name="ApprovalStatus">
    <vt:lpwstr>Not started</vt:lpwstr>
  </property>
</Properties>
</file>