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hidePivotFieldList="1"/>
  <mc:AlternateContent xmlns:mc="http://schemas.openxmlformats.org/markup-compatibility/2006">
    <mc:Choice Requires="x15">
      <x15ac:absPath xmlns:x15ac="http://schemas.microsoft.com/office/spreadsheetml/2010/11/ac" url="https://metprodmy-my.sharepoint.com/personal/merav_metpro-dmy_co_il/Documents/מכרזים/מחלקת מכרזים - צק ליסט/תחמש/כתבי כמויות/Submitted/"/>
    </mc:Choice>
  </mc:AlternateContent>
  <xr:revisionPtr revIDLastSave="0" documentId="8_{CCAC4149-B07D-4FA1-B46D-D866B4C1BC26}" xr6:coauthVersionLast="47" xr6:coauthVersionMax="47" xr10:uidLastSave="{00000000-0000-0000-0000-000000000000}"/>
  <bookViews>
    <workbookView xWindow="-110" yWindow="-110" windowWidth="19420" windowHeight="11500" activeTab="1" xr2:uid="{4A023E65-FAF6-4D15-866F-857EEA843493}"/>
  </bookViews>
  <sheets>
    <sheet name="טופס מאוחד" sheetId="42" r:id="rId1"/>
    <sheet name="ראשונים" sheetId="34" r:id="rId2"/>
    <sheet name="חולון" sheetId="43" r:id="rId3"/>
    <sheet name="גלילות" sheetId="44" r:id="rId4"/>
  </sheets>
  <definedNames>
    <definedName name="CV">#REF!</definedName>
    <definedName name="_xlnm.Print_Area" localSheetId="3">גלילות!$A$1:$L$41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2" i="44" l="1"/>
  <c r="L13" i="44"/>
  <c r="L14" i="44"/>
  <c r="L15" i="44"/>
  <c r="L16" i="44"/>
  <c r="L17" i="44"/>
  <c r="L18" i="44"/>
  <c r="L19" i="44"/>
  <c r="L20" i="44"/>
  <c r="L21" i="44"/>
  <c r="L22" i="44"/>
  <c r="L23" i="44"/>
  <c r="L24" i="44"/>
  <c r="L25" i="44"/>
  <c r="L26" i="44"/>
  <c r="L27" i="44"/>
  <c r="L28" i="44"/>
  <c r="L29" i="44"/>
  <c r="L30" i="44"/>
  <c r="L11" i="44"/>
  <c r="L31" i="34"/>
  <c r="L30" i="34"/>
  <c r="L29" i="34"/>
  <c r="L28" i="34"/>
  <c r="L27" i="34"/>
  <c r="L26" i="34"/>
  <c r="L25" i="34"/>
  <c r="L24" i="34"/>
  <c r="L23" i="34"/>
  <c r="L22" i="34"/>
  <c r="L21" i="34"/>
  <c r="L20" i="34"/>
  <c r="L19" i="34"/>
  <c r="L18" i="34"/>
  <c r="L17" i="34"/>
  <c r="L16" i="34"/>
  <c r="L15" i="34"/>
  <c r="L14" i="34"/>
  <c r="L13" i="34"/>
  <c r="L12" i="34"/>
  <c r="B1" i="44"/>
  <c r="B1" i="42"/>
  <c r="L12" i="43"/>
  <c r="L13" i="43"/>
  <c r="L14" i="43"/>
  <c r="L15" i="43"/>
  <c r="L16" i="43"/>
  <c r="L17" i="43"/>
  <c r="L18" i="43"/>
  <c r="L19" i="43"/>
  <c r="L20" i="43"/>
  <c r="L21" i="43"/>
  <c r="L22" i="43"/>
  <c r="L23" i="43"/>
  <c r="L24" i="43"/>
  <c r="L25" i="43"/>
  <c r="L26" i="43"/>
  <c r="L27" i="43"/>
  <c r="L28" i="43"/>
  <c r="L29" i="43"/>
  <c r="L30" i="43"/>
  <c r="J41" i="44" l="1"/>
  <c r="L41" i="44" s="1"/>
  <c r="J40" i="44"/>
  <c r="L40" i="44" s="1"/>
  <c r="J41" i="43" l="1"/>
  <c r="L41" i="43" s="1"/>
  <c r="J40" i="43"/>
  <c r="L40" i="43" s="1"/>
  <c r="L31" i="44" l="1"/>
  <c r="L33" i="34" l="1"/>
  <c r="L34" i="34"/>
  <c r="L35" i="34"/>
  <c r="L36" i="34"/>
  <c r="L37" i="34"/>
  <c r="L38" i="34"/>
  <c r="L39" i="34"/>
  <c r="L40" i="34"/>
  <c r="L41" i="34"/>
  <c r="L42" i="34"/>
  <c r="L32" i="34"/>
  <c r="L10" i="34"/>
  <c r="I4" i="34" s="1"/>
  <c r="I4" i="42" s="1"/>
  <c r="L32" i="43"/>
  <c r="L33" i="43"/>
  <c r="L34" i="43"/>
  <c r="L35" i="43"/>
  <c r="L36" i="43"/>
  <c r="L37" i="43"/>
  <c r="L38" i="43"/>
  <c r="L39" i="43"/>
  <c r="L31" i="43"/>
  <c r="L11" i="43"/>
  <c r="L10" i="43"/>
  <c r="I4" i="43" s="1"/>
  <c r="L33" i="44"/>
  <c r="L34" i="44"/>
  <c r="L35" i="44"/>
  <c r="L36" i="44"/>
  <c r="L37" i="44"/>
  <c r="L38" i="44"/>
  <c r="L39" i="44"/>
  <c r="L32" i="44"/>
  <c r="L10" i="44"/>
  <c r="I4" i="44" s="1"/>
  <c r="I6" i="34" l="1"/>
  <c r="I6" i="44"/>
  <c r="I5" i="44"/>
  <c r="I3" i="44" s="1"/>
  <c r="I5" i="43"/>
  <c r="I3" i="43" s="1"/>
  <c r="I6" i="43"/>
  <c r="C9" i="42"/>
  <c r="C8" i="42"/>
  <c r="C7" i="42"/>
  <c r="C6" i="42"/>
  <c r="I8" i="42" l="1"/>
  <c r="I9" i="42"/>
  <c r="I7" i="42"/>
  <c r="I6" i="42"/>
  <c r="C5" i="42" l="1"/>
  <c r="C4" i="42"/>
  <c r="L11" i="34" l="1"/>
  <c r="I5" i="34" s="1"/>
  <c r="I3" i="34" s="1"/>
  <c r="I5" i="42" l="1"/>
  <c r="I3" i="42" s="1"/>
</calcChain>
</file>

<file path=xl/sharedStrings.xml><?xml version="1.0" encoding="utf-8"?>
<sst xmlns="http://schemas.openxmlformats.org/spreadsheetml/2006/main" count="551" uniqueCount="167">
  <si>
    <t>פרק</t>
  </si>
  <si>
    <t>תיאור הפרק</t>
  </si>
  <si>
    <t>08</t>
  </si>
  <si>
    <t>1-ציוד מתח עליון</t>
  </si>
  <si>
    <t>2-שנאיים HV</t>
  </si>
  <si>
    <t>3-לוח חשמל MVP-1</t>
  </si>
  <si>
    <t>כמות</t>
  </si>
  <si>
    <t>סה"כ</t>
  </si>
  <si>
    <t>קומפ'</t>
  </si>
  <si>
    <t xml:space="preserve"> יח'</t>
  </si>
  <si>
    <t>מ"ר</t>
  </si>
  <si>
    <t>מ"ק</t>
  </si>
  <si>
    <t>08.099.0100</t>
  </si>
  <si>
    <t>08.099.0101</t>
  </si>
  <si>
    <t>08.099.0102</t>
  </si>
  <si>
    <t>08.099.0103</t>
  </si>
  <si>
    <t>08.099.0104</t>
  </si>
  <si>
    <t>08.099.0105</t>
  </si>
  <si>
    <t>08.099.0106</t>
  </si>
  <si>
    <t>08.099.0107</t>
  </si>
  <si>
    <t>08.099.0108</t>
  </si>
  <si>
    <t>08.099.0109</t>
  </si>
  <si>
    <t>08.099.0110</t>
  </si>
  <si>
    <t>Power transformer 90/70 MVA ONAN/ONAF 161/33kV with OLTC, in accordance with all provisions of the contract</t>
  </si>
  <si>
    <t>Grounding transformer 33kV, 500A, in accordance with all provisions of the contract</t>
  </si>
  <si>
    <t>08.099.0112</t>
  </si>
  <si>
    <t>08.099.0113</t>
  </si>
  <si>
    <t>08.099.0114</t>
  </si>
  <si>
    <t>08.099.0115</t>
  </si>
  <si>
    <t>1</t>
  </si>
  <si>
    <t>יח'</t>
  </si>
  <si>
    <t>הקצב עבור פיקוח של הגופים המוסמכים ועבור תשלום אגרות לפי סעיפים 8.5 ו-8.6 להסכם, התשלום יבוצע כנגד הצגת אסמכתאות לתשלומים בפועל על ידי הקבלן</t>
  </si>
  <si>
    <t>הקצב</t>
  </si>
  <si>
    <t>בסיס ללוח GIS – 33kV, בעל 13 עמודות כמפורט במפרט זה, המחיר כולל העמדה, עיגון ופילוס של כל עמודה למבנה תמיכה מפלדה בחלל החדר.
מידות הבסיס - בהתאם למידות הלוח.</t>
  </si>
  <si>
    <t>עמודת כניסה עם מפסק, בהתאם לתוכניות הלוח</t>
  </si>
  <si>
    <t>עמודת מקשר עם מפסק, בהתאם לתוכניות הלוח</t>
  </si>
  <si>
    <t>עמודת יציאה עם מפסק, בהתאם לתוכניות הלוח</t>
  </si>
  <si>
    <t xml:space="preserve">בדיקה מלאה במפעל, לרבות הנפקת דו"ח ו- Routine tests </t>
  </si>
  <si>
    <t xml:space="preserve">בדיקה מלאה בשטח, לרבות הנפקת דו"ח בדיקה. </t>
  </si>
  <si>
    <t>בדיקות והכנסה לניצול, לרבות כיול ותכנות ממסרים, בדיקת הגנות וחיגורים עבור הלוח.</t>
  </si>
  <si>
    <t>ארון בטיחות</t>
  </si>
  <si>
    <t>אספקת הלוח והובלה לאתר</t>
  </si>
  <si>
    <t>קומפלט</t>
  </si>
  <si>
    <t>Transportation to site, assembling and installation, including start-up, commissioning, and site tests.</t>
  </si>
  <si>
    <t>Design, build and test of 33kV, 500A  grounding transformer including all accessories and all described in the spec</t>
  </si>
  <si>
    <t>Unit price for one (1) 250 kVA dry-type transformer as per this specification’s requirements.</t>
  </si>
  <si>
    <t>Spare parts for one (1) 250 kVA dry-type transformer, as per purchaser’s-approved spare parts list</t>
  </si>
  <si>
    <t xml:space="preserve">ארון בטיחות כולל כל הציוד, לרבות כובע מגן, כפפות, שלטים תפעוליים, פנס נטען, בודק מתח 33 ק"ו, שטיח 30 ק"ו, 3 מקצריפ תלת פאזים, בהתאם להוראות ההסכם </t>
  </si>
  <si>
    <t>מס"ד</t>
  </si>
  <si>
    <t>↓</t>
  </si>
  <si>
    <t>מס' רץ</t>
  </si>
  <si>
    <t>תאור סעיף</t>
  </si>
  <si>
    <t>יח' מידה</t>
  </si>
  <si>
    <t>01</t>
  </si>
  <si>
    <t xml:space="preserve">המחירים המוצעים על ידי המציע (בש"ח) יכללו את כול האמור במסמכי המכרז </t>
  </si>
  <si>
    <t>רכיב בהצעה כספית</t>
  </si>
  <si>
    <t xml:space="preserve">מס' סעיף </t>
  </si>
  <si>
    <t>מחיר יח' (₪) למילוי על ידי המציע</t>
  </si>
  <si>
    <t>שדה במסדר GIS 170KV מאושר חח"י, לרבות אספקה, התקנה, הרכבה, חיווט, הכנסה לניצול</t>
  </si>
  <si>
    <t>לוחות LCC</t>
  </si>
  <si>
    <t>SCS לחברת החשמל</t>
  </si>
  <si>
    <t xml:space="preserve">2-שנאים HV POWER TRANSFORMER </t>
  </si>
  <si>
    <t>2-שנאיים GROUNDING TRANSFORMER</t>
  </si>
  <si>
    <t>Unit price for one (1) 1250 kVA dry-type transformer as per this specification’s requirements.</t>
  </si>
  <si>
    <t>Spare parts for one (1) 1250 kVA dry-type transformer, as per purchaser’s-approved spare parts list</t>
  </si>
  <si>
    <t>2-שנאיים MV/LV TRANSFORMER</t>
  </si>
  <si>
    <t>התקנה וחיבור בחדר חשמל בתחמ"ש ראשונים - לרבות הרכבה, חיבור וחיווט ולרבות כל העבודות וחומרי העזר הנדרשים, גם אם הדבר אינו כתוב במפורש</t>
  </si>
  <si>
    <t>08.099.0116</t>
  </si>
  <si>
    <t>08.099.0117</t>
  </si>
  <si>
    <t>08.099.0118</t>
  </si>
  <si>
    <t>08.099.0119</t>
  </si>
  <si>
    <t>08.099.0120</t>
  </si>
  <si>
    <t>08.099.0121</t>
  </si>
  <si>
    <t>SF6 switchgear  GIS 170KV, DSS05 Holon .Single line diagram M1-MET-DEA-M1032-RS01-ELE-AAA-GN-01 and Layout drawing M1-MET-DEA-M1032-RS01-ELE-AAA-PL002. OH Line 1 - Ayalon FIELD # 3 . Including LCC, BCU, METERING, GAS MONITORING PANELS</t>
  </si>
  <si>
    <t>SF6 switchgear  GIS 170KV, DSS05 Holon .Single line diagram M1-MET-DEA-M1032-RS01-ELE-AAA-GN-01 and Layout drawing M1-MET-DEA-M1032-RS01-ELE-AAA-PL002. OH Line 2 - Tel-Giborim FIELD # 6 . Including LCC, BCU, METERING, GAS MONITORING PANELS</t>
  </si>
  <si>
    <t>SF6 switchgear  GIS 170KV, DSS05 Holon .Single line diagram M1-MET-DEA-M1032-RS01-ELE-AAA-GN-01 and Layout drawing M1-MET-DEA-M1032-RS01-ELE-AAA-PL002. OH Line Future  - FIELD # 8 &amp; 9 . Including LCC, BCU, METERING, GAS MONITORING PANELS</t>
  </si>
  <si>
    <t>SF6 switchgear  GIS 170KV, DSS05 Holon .Single line diagram M1-MET-DEA-M1032-RS01-ELE-AAA-GN-01 and Layout drawing M1-MET-DEA-M1032-RS01-ELE-AAA-PL002. Bus Coupler  - FIELD # 4 . Including LCC, BCU, METERING, GAS MONITORING PANELS</t>
  </si>
  <si>
    <t>SF6 switchgear  GIS 170KV, DSS05 Holon .Single line diagram M1-MET-DEA-M1032-RS01-ELE-AAA-GN-01 and Layout drawing M1-MET-DEA-M1032-RS01-ELE-AAA-PL002. V.T's  - FIELD # 5 . Including LCC, BCU, METERING, GAS MONITORING PANELS</t>
  </si>
  <si>
    <t>SF6 switchgear  GIS 170KV, DSS05 Holon .Single line diagram M1-MET-DEA-M1032-RS01-ELE-AAA-GN-01 and Layout drawing M1-MET-DEA-M1032-RS01-ELE-AAA-PL002. Power Transformer 531   - FIELD # 2 . Including LCC, BCU, METERING, GAS MONITORING PANELS</t>
  </si>
  <si>
    <t>SF6 switchgear  GIS 170KV, DSS05 Holon .Single line diagram M1-MET-DEA-M1032-RS01-ELE-AAA-GN-01 and Layout drawing M1-MET-DEA-M1032-RS01-ELE-AAA-PL002. Power Transformer 533   - FIELD # 7.Including Q10 &amp; Q20. Including LCC, BCU, METERING, GAS MONITORING PANELS</t>
  </si>
  <si>
    <t>Spare parts  according to "נוהל חיבור לקוחות - חברת החשמל  "</t>
  </si>
  <si>
    <t>Special tools for GIS erection, installation ,testing and maintenance</t>
  </si>
  <si>
    <t>HV test equipment for, HV AC testing of the GIS on returnable basis including Qualified Professional Supervisor  .</t>
  </si>
  <si>
    <t>08.099.0200</t>
  </si>
  <si>
    <t>08.099.0210</t>
  </si>
  <si>
    <t>08.099.0220</t>
  </si>
  <si>
    <t>Dry Transformer 400 kVA  in accordance with all provisions of the contract</t>
  </si>
  <si>
    <t>08.099.0300</t>
  </si>
  <si>
    <t xml:space="preserve">33kV SF6  switchgear according to single line diagram number M1-MET-DEA-M1032-RS01-ELE-AAA-GN-04. Incomer feeder </t>
  </si>
  <si>
    <t>08.099.0310</t>
  </si>
  <si>
    <t>08.099.0320</t>
  </si>
  <si>
    <t xml:space="preserve">33kV SF6  switchgear according to single line diagram number M1-MET-DEA-M1032-RS01-ELE-AAA-GN-04. Outgoing feeder </t>
  </si>
  <si>
    <t>08.099.0330</t>
  </si>
  <si>
    <t xml:space="preserve">33kV SF6  switchgear according to single line diagram number M1-MET-DEA-M1032-RS01-ELE-AAA-GN-04. Buscoupler (Tie) </t>
  </si>
  <si>
    <t>08.099.0340</t>
  </si>
  <si>
    <t xml:space="preserve">33kV SF6  switchgear according to single line diagram number M1-MET-DEA-M1032-RS01-ELE-AAA-GN-04. Measurment  </t>
  </si>
  <si>
    <t>08.099.0350</t>
  </si>
  <si>
    <t>08.099.0360</t>
  </si>
  <si>
    <t xml:space="preserve">SF6 switchgear  GIS 170KV, DSS02 Glilot .Single line diagram M1-MET-DEA-M1056-RS01-ELE-AAA-GN-01 and Layout drawing M1-MET-DEA-M1056-RS01-ELE-AAA-PL-02. U/G Line 1 - Morasha FIELD # 4 .Including Q10 &amp; Q20 . Including LCC, BCU, METERING, GAS MONITORING PANELS </t>
  </si>
  <si>
    <t>SF6 switchgear  GIS 170KV, DSS02 Glilot .Single line diagram M1-MET-DEA-M1056-RS01-ELE-AAA-GN-01 and Layout drawing M1-MET-DEA-M1056-RS01-ELE-AAA-PL-02. U/G Line 2 - Morasha FIELD # 9 .Including Q30 &amp; Q40 . Including LCC, BCU, METERING, GAS MONITORING PANELS</t>
  </si>
  <si>
    <t>SF6 switchgear  GIS 170KV, DSS02 Glilot .Single line diagram M1-MET-DEA-M1056-RS01-ELE-AAA-GN-01 and Layout drawing M1-MET-DEA-M1056-RS01-ELE-AAA-PL-02. Future U/G Line  -  FIELDs # 1,2,3,11 . Including LCC, BCU, METERING, GAS MONITORING PANELS</t>
  </si>
  <si>
    <t>SF6 switchgear  GIS 170KV, DSS02 Glilot .Single line diagram M1-MET-DEA-M1056-RS01-ELE-AAA-GN-01 and Layout drawing M1-MET-DEA-M1056-RS01-ELE-AAA-PL002. Future transformer -  FIELD # 10,12 . Including LCC, BCU, METERING, GAS MONITORING PANELS</t>
  </si>
  <si>
    <t>SF6 switchgear  GIS 170KV, DSS02 Glilot .Single line diagram M1-MET-DEA-M1056-RS01-ELE-AAA-GN-01 and Layout drawing M1-MET-DEA-M1056-RS01-ELE-AAA-PL-02. V.T's  - FIELD # 7 . Including LCC, BCU, METERING, GAS MONITORING PANELS</t>
  </si>
  <si>
    <t>SF6 switchgear  GIS 170KV, DSS02 Glilot .Single line diagram M1-MET-DEA-M1056-RS01-ELE-AAA-GN-01 and Layout drawing M1-MET-DEA-M1056-RS01-ELE-AAA-PL-02. Buscoupler -  FIELD # 6 . Including LCC, BCU, METERING, GAS MONITORING PANELS</t>
  </si>
  <si>
    <t>SF6 switchgear  GIS 170KV, DSS02 Glilot .Single line diagram M1-MET-DEA-M1056-RS01-ELE-AAA-GN-01 and Layout drawing M1-MET-DEA-M1056-RS01-ELE-AAA-PL-02. transformer  -  FIELD # 5,8 . Including LCC, BCU, METERING, GAS MONITORING PANELS</t>
  </si>
  <si>
    <t xml:space="preserve">33kV SF6  switchgear according to single line diagram number M1-MET-DEA-M1056-RS01-ELE-AAA-GN-04. Incomer feeder </t>
  </si>
  <si>
    <t xml:space="preserve">33kV SF6  switchgear according to single line diagram number M1-MET-DEA-M1056-RS01-ELE-AAA-GN-04. Outgoing feeder </t>
  </si>
  <si>
    <t xml:space="preserve">33kV SF6  switchgear according to single line diagram number M1-MET-DEA-M1056-RS01-ELE-AAA-GN-04. Buscoupler (Tie) </t>
  </si>
  <si>
    <t xml:space="preserve">33kV SF6  switchgear according to single line diagram number M1-MET-DEA-M1056-RS01-ELE-AAA-GN-04. Measurment  </t>
  </si>
  <si>
    <t>Special tools for 33KV SF6 GIS erection, installation ,testing and maintenance</t>
  </si>
  <si>
    <t>פאושלי חולון</t>
  </si>
  <si>
    <t>פאושלי גלילות</t>
  </si>
  <si>
    <t>תשלום בגין סילוק פסולת ועודפי חפירה לרבות העמסה, שינוע ואגרות הטמנה בהתאם לאמור בתנאים המיוחדים/לפי סעיף 22.8 בהסכם</t>
  </si>
  <si>
    <t>99.1</t>
  </si>
  <si>
    <t>99.001.2002</t>
  </si>
  <si>
    <t>99.002.2002</t>
  </si>
  <si>
    <t>99.002.2005</t>
  </si>
  <si>
    <t>הקצב עבור שירותי אקוסטיקה/אקוסטיקאי, על פי טבלת "שירותים שיבוצעו על ידי אקוסטקאי" בפרק 20 במפרט הדרישות הכלליות</t>
  </si>
  <si>
    <t>ש"ע</t>
  </si>
  <si>
    <t>הקצב בגין תיאום ואספקת שירותים לגוף הציבורי ו/או לקבלן הממונה בהתאם לאמור בסעיף 35.9 להסכם</t>
  </si>
  <si>
    <t>99.001.2003</t>
  </si>
  <si>
    <t>99.001.2004</t>
  </si>
  <si>
    <t>99.001.2006</t>
  </si>
  <si>
    <t>99.001.2007</t>
  </si>
  <si>
    <t>1-הקצבים שונים וסעיפים מיוחדים</t>
  </si>
  <si>
    <t>99.002.2008</t>
  </si>
  <si>
    <t>99.002.20011</t>
  </si>
  <si>
    <t>99.001.20012</t>
  </si>
  <si>
    <t>99.001.20013</t>
  </si>
  <si>
    <t>99.001.20015</t>
  </si>
  <si>
    <t xml:space="preserve">הקצב לצוות מומחה ורשוי לטיפול בחשד להמצאות אסבסט וטיפול במוצרי ושברי אסבסט-צמנט ואסבסט פריך בהתאם להוראות מפרט הדרישות הכלליות בפרק 20 </t>
  </si>
  <si>
    <t>קצב עבור צוות מומחה ורשוי לטיפול בקרקע מזוהמת ו/או מי תהום מזוהמים ו/או גזי קרקע (יועצים, דוגמים ומעבדות אנליזה) ודגימות קרקע, גזי קרקע ומי תהום, על פי טבלת "התמורה עבור דיגום קרקע, גזי קרקע ומי תהום" בפרק 20 במפרט הדרישות הכלליות</t>
  </si>
  <si>
    <t xml:space="preserve">גדר מלוחות פח טרפזי בעובי 0.4 מ"מ מגולוון וצבוע דגם "איסכורית לבניה" תוצרת "אור תעש" או ש"ע בגובה 2.0 מ', לוחות פח איסכורית מונחים בכיוון הגדר ומחוברים לעמודים ע"י ברגים קודחים. העמודים מצינור שחור קוטר "3, מעוגנים בקרקע בעומק של 0.7 מ' כל 3.0 מ'	</t>
  </si>
  <si>
    <t>מ"א</t>
  </si>
  <si>
    <t>193</t>
  </si>
  <si>
    <t xml:space="preserve">פירוק גדר מלוחות פח דגם "איסכורית" או אלוקובונד ,או ש"ע, בגובה עד 2 מ', לרבות עמודים ויסודות (במידה וקיים)	</t>
  </si>
  <si>
    <t>פאושלי ראשונים-</t>
  </si>
  <si>
    <t>כתב כמויות עבור ציוד עיקרי - ראשונים-חשמל</t>
  </si>
  <si>
    <t xml:space="preserve">הקצבים </t>
  </si>
  <si>
    <t>כתב כמויות עבור ציוד עיקרי - חולון-חשמל</t>
  </si>
  <si>
    <t>הקצבים</t>
  </si>
  <si>
    <t>כתב כמויות עבור ציוד עיקרי - גלילות-חשמל</t>
  </si>
  <si>
    <t>99.44.011.0560</t>
  </si>
  <si>
    <t>גדר מפנל מבודד בעובי 50 מ"מ, הפנל עשוי מפח עליון ותחתון מגולוונים וצבועים עם בידוד פוליסטירן מוקצף (קל-קר), הגדר בגובה עד 2.0 מ', לרבות פרופיל סגירה U עליון ותחתון, אביזרי חיבור, עמודים מגולוונים מצינור קוטר 2/"3 כל 3.0 מ' ויסודות בטון או מעוגנים בקרקע בעומק של 0.7 מ'</t>
  </si>
  <si>
    <t xml:space="preserve">פירוק גדר מלוחות פח דגם פנל בגובה עד 2 מ', לרבות עמודים ויסודות (במידה וקיים)	</t>
  </si>
  <si>
    <t>2-שנאיים MV/LV</t>
  </si>
  <si>
    <t>הקצב לעבודות לילה במקרים חריגים במיוחד, כמפורט בסעיף 17.1 להסכם ובהתאם לאמור בתנאים המיוחדים, בהתאם להנחיות המפקח בכתב</t>
  </si>
  <si>
    <t>תאומים מול קבלן אינפרה 2 בנושא ממשק מול SCADA, מתכנן/יועץ מנוסה (רמה א' - אקדמאי, בעל מעל 10 שנות ניסיון בתחום הרלוונטי לנושא הממשק) ככול שיידרשו לאחר השלמת כלל התחייבויות החוזיות של הקבלן</t>
  </si>
  <si>
    <t>תאומים מול קבלן אינפרה 2 בנושא ממשק מול SCADA, מתכנן/יועץ מנוסה (רמה ב' - אקדמאי, בעל 8-10 שנות ניסיון בתחום הרלוונטי לנושא הממשק) ככול שיידרשו לאחר השלמת כלל התחייבויות החוזיות של הקבלן</t>
  </si>
  <si>
    <r>
      <t xml:space="preserve">מלתכנון, הקמה, הכנסה לתפעול ותחזוקה של תחנות השנאה (תחנות משנה) 
בדיפו ראשונים, גלילות, וחולון בקו M1 של רשת המטרו בגוש דן
</t>
    </r>
    <r>
      <rPr>
        <b/>
        <u/>
        <sz val="36"/>
        <rFont val="Calibri"/>
        <family val="2"/>
      </rPr>
      <t>טופס מס' 10 - ההצעה הכספית של המציע</t>
    </r>
    <r>
      <rPr>
        <b/>
        <sz val="24"/>
        <rFont val="Calibri"/>
        <family val="2"/>
      </rPr>
      <t xml:space="preserve">
הזנת מחירי יחידה על ידי המציע </t>
    </r>
  </si>
  <si>
    <t>פאושלי - תחנת השנאה - גלילות</t>
  </si>
  <si>
    <t>פאושלי - תחנת השנאה -  חולון</t>
  </si>
  <si>
    <t>פאושלי - תחנת השנאה -  דיפו ראשונים</t>
  </si>
  <si>
    <t>כתב כמויות עבור ציוד עיקרי - תחנת השנאה דיפו ראשונים-חשמל</t>
  </si>
  <si>
    <t>כתב כמויות עבור ציוד עיקרי - תחנת השנאה חולון-חשמל</t>
  </si>
  <si>
    <t>כתב כמויות עבור ציוד עיקרי -תחנת השנאה גלילות-חשמל</t>
  </si>
  <si>
    <t>2</t>
  </si>
  <si>
    <t xml:space="preserve">חלק פאושלי, הכולל השלמת כלל העבודות להן יידרש הקבלן בהתייחס להקמת מבנה חח"י, הקמת מבנה נת"ע,  הקמת החצר,  ציוד ותשתיות החשמל הנלווים לציוד העיקרי של התחמ"ש (הנכלל בכתב הכמויות- ציוד עיקרי) ויתר העבודות הדרושות להקמת התחמ"ש אשר אינן כלולות בכתב הכמויות ציוד עיקרי והקצבים. </t>
  </si>
  <si>
    <t>3</t>
  </si>
  <si>
    <t xml:space="preserve">ריכוז הצעת המציע -גלילות </t>
  </si>
  <si>
    <t xml:space="preserve">ריכוז הצעת המציע - חולון </t>
  </si>
  <si>
    <t>ריכוז הצעת המציע - ראשונים</t>
  </si>
  <si>
    <t>ההצעה הכספית</t>
  </si>
  <si>
    <r>
      <t xml:space="preserve">מכרז 542/2025 
לתכנון, הקמה, הכנסה לתפעול ותחזוקה של תחנות השנאה (תחנות משנה) 
בדיפו ראשונים, גלילות, וחולון בקו M1 של רשת המטרו בגוש דן
</t>
    </r>
    <r>
      <rPr>
        <b/>
        <u/>
        <sz val="36"/>
        <rFont val="Calibri"/>
        <family val="2"/>
      </rPr>
      <t>טופס מס' 10 - ההצעה הכספית של המציע</t>
    </r>
    <r>
      <rPr>
        <b/>
        <sz val="24"/>
        <rFont val="Calibri"/>
        <family val="2"/>
      </rPr>
      <t xml:space="preserve">
הזנת מחירי יחידה על ידי המציע </t>
    </r>
  </si>
  <si>
    <r>
      <rPr>
        <u/>
        <sz val="16"/>
        <color theme="1"/>
        <rFont val="Calibri"/>
        <family val="2"/>
      </rPr>
      <t>חלק פאושלי</t>
    </r>
    <r>
      <rPr>
        <sz val="16"/>
        <color theme="1"/>
        <rFont val="Calibri"/>
        <family val="2"/>
      </rPr>
      <t xml:space="preserve">, הכולל השלמת כלל העבודות להן יידרש הקבלן בהתייחס להקמת </t>
    </r>
    <r>
      <rPr>
        <sz val="16"/>
        <color rgb="FFFF0000"/>
        <rFont val="Calibri"/>
        <family val="2"/>
      </rPr>
      <t>מבנים עבור חח"י (כולל רחבות)</t>
    </r>
    <r>
      <rPr>
        <sz val="16"/>
        <color theme="1"/>
        <rFont val="Calibri"/>
        <family val="2"/>
      </rPr>
      <t xml:space="preserve">, הקמת מבנה נת"ע,  הקמת החצר,  ציוד ותשתיות החשמל הנלווים לציוד העיקרי של התחמ"ש (הנכלל בכתב הכמויות- ציוד עיקרי) ויתר העבודות הדרושות להקמת התחמ"ש אשר אינן כלולות בכתב הכמויות ציוד עיקרי והקצבים. </t>
    </r>
  </si>
  <si>
    <r>
      <t xml:space="preserve">Design, build and test of a power transformer 90/70 MVA </t>
    </r>
    <r>
      <rPr>
        <sz val="18"/>
        <color rgb="FFFF0000"/>
        <rFont val="Aptos Narrow (Body)"/>
      </rPr>
      <t>ONAN/ONAF</t>
    </r>
    <r>
      <rPr>
        <sz val="18"/>
        <color theme="1"/>
        <rFont val="Aptos Narrow"/>
        <family val="2"/>
        <scheme val="minor"/>
      </rPr>
      <t xml:space="preserve"> 161/33kV with OLTC, including all accessories and all described in the spec</t>
    </r>
  </si>
  <si>
    <r>
      <t xml:space="preserve">חלק פאושלי, הכולל השלמת כלל העבודות להן יידרש הקבלן בהתייחס להקמת מבנה חח"י, הקמת מבנה נת"ע,  הקמת החצר,  ציוד ותשתיות החשמל הנלווים לציוד העיקרי של התחמ"ש (הנכלל בכתב הכמויות- ציוד עיקרי), </t>
    </r>
    <r>
      <rPr>
        <b/>
        <sz val="14"/>
        <color rgb="FFFF0000"/>
        <rFont val="Calibri"/>
        <family val="2"/>
      </rPr>
      <t xml:space="preserve">כלל העבודות הנדרשות לביצוע קירות סלארי ותקרה עבור מפלג תת קרקעי  </t>
    </r>
    <r>
      <rPr>
        <b/>
        <sz val="14"/>
        <color theme="1"/>
        <rFont val="Calibri"/>
        <family val="2"/>
      </rPr>
      <t xml:space="preserve">ויתר העבודות הדרושות להקמת התחמ"ש אשר אינן כלולות בכתב הכמויות ציוד עיקרי והקצבים.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</si>
</sst>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43" formatCode="_ * #,##0.00_ ;_ * \-#,##0.00_ ;_ * &quot;-&quot;??_ ;_ @_ "/>
    <numFmt numFmtId="164" formatCode="_-&quot;₪&quot;* #,##0.00_-;\-&quot;₪&quot;* #,##0.00_-;_-&quot;₪&quot;* &quot;-&quot;??_-;_-@_-"/>
    <numFmt numFmtId="165" formatCode="_-* #,##0.00_-;\-* #,##0.00_-;_-* &quot;-&quot;??_-;_-@_-"/>
    <numFmt numFmtId="166" formatCode="_(* #,##0.00_);_(* \(#,##0.00\);_(* &quot;-&quot;??_);_(@_)"/>
    <numFmt numFmtId="167" formatCode="_ * #,##0_ ;_ * \-#,##0_ ;_ * &quot;-&quot;??_ ;_ @_ "/>
    <numFmt numFmtId="168" formatCode="&quot;₪&quot;\ #,##0"/>
    <numFmt numFmtId="169" formatCode="&quot;₪&quot;\ #,##0.00"/>
    <numFmt numFmtId="170" formatCode="_ [$₪-40D]\ * #,##0.00_ ;_ [$₪-40D]\ * \-#,##0.00_ ;_ [$₪-40D]\ * &quot;-&quot;??_ ;_ @_ "/>
  </numFmts>
  <fonts count="57">
    <font>
      <sz val="12"/>
      <color theme="1"/>
      <name val="David"/>
      <family val="2"/>
      <charset val="177"/>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charset val="177"/>
      <scheme val="minor"/>
    </font>
    <font>
      <sz val="11"/>
      <color theme="1"/>
      <name val="Aptos Narrow"/>
      <family val="2"/>
      <scheme val="minor"/>
    </font>
    <font>
      <sz val="11"/>
      <color theme="1"/>
      <name val="Aptos Narrow"/>
      <family val="2"/>
      <charset val="177"/>
      <scheme val="minor"/>
    </font>
    <font>
      <sz val="11"/>
      <color theme="1"/>
      <name val="Aptos Narrow"/>
      <family val="2"/>
      <charset val="177"/>
      <scheme val="minor"/>
    </font>
    <font>
      <sz val="12"/>
      <color theme="1"/>
      <name val="David"/>
      <family val="2"/>
      <charset val="177"/>
    </font>
    <font>
      <sz val="11"/>
      <color theme="1"/>
      <name val="Aptos Narrow"/>
      <family val="2"/>
      <scheme val="minor"/>
    </font>
    <font>
      <sz val="11"/>
      <color theme="1"/>
      <name val="Calibri"/>
      <family val="2"/>
    </font>
    <font>
      <sz val="11"/>
      <color theme="1"/>
      <name val="Aptos Narrow"/>
      <family val="2"/>
      <charset val="177"/>
      <scheme val="minor"/>
    </font>
    <font>
      <sz val="11"/>
      <color theme="1"/>
      <name val="Arial"/>
      <family val="2"/>
      <charset val="177"/>
    </font>
    <font>
      <b/>
      <sz val="14"/>
      <color theme="1"/>
      <name val="Calibri"/>
      <family val="2"/>
    </font>
    <font>
      <sz val="14"/>
      <name val="Calibri"/>
      <family val="2"/>
    </font>
    <font>
      <sz val="14"/>
      <color theme="1"/>
      <name val="Calibri"/>
      <family val="2"/>
    </font>
    <font>
      <b/>
      <sz val="14"/>
      <name val="Calibri"/>
      <family val="2"/>
    </font>
    <font>
      <sz val="11"/>
      <name val="Calibri"/>
      <family val="2"/>
    </font>
    <font>
      <b/>
      <sz val="16"/>
      <color theme="1"/>
      <name val="Calibri"/>
      <family val="2"/>
    </font>
    <font>
      <b/>
      <sz val="16"/>
      <name val="Calibri"/>
      <family val="2"/>
    </font>
    <font>
      <b/>
      <sz val="24"/>
      <color theme="0"/>
      <name val="Calibri"/>
      <family val="2"/>
    </font>
    <font>
      <sz val="10"/>
      <name val="Arial"/>
      <family val="2"/>
    </font>
    <font>
      <b/>
      <sz val="18"/>
      <name val="Calibri"/>
      <family val="2"/>
    </font>
    <font>
      <sz val="24"/>
      <name val="Calibri"/>
      <family val="2"/>
    </font>
    <font>
      <b/>
      <sz val="22"/>
      <color theme="0"/>
      <name val="Calibri"/>
      <family val="2"/>
    </font>
    <font>
      <b/>
      <sz val="22"/>
      <name val="Calibri"/>
      <family val="2"/>
    </font>
    <font>
      <b/>
      <sz val="24"/>
      <name val="Calibri"/>
      <family val="2"/>
    </font>
    <font>
      <b/>
      <sz val="18"/>
      <color theme="1"/>
      <name val="Calibri"/>
      <family val="2"/>
    </font>
    <font>
      <b/>
      <sz val="22"/>
      <color theme="1"/>
      <name val="Calibri"/>
      <family val="2"/>
    </font>
    <font>
      <b/>
      <sz val="14"/>
      <color theme="2" tint="-0.499984740745262"/>
      <name val="Calibri"/>
      <family val="2"/>
    </font>
    <font>
      <b/>
      <u/>
      <sz val="24"/>
      <name val="Calibri"/>
      <family val="2"/>
    </font>
    <font>
      <sz val="22"/>
      <color theme="1"/>
      <name val="David"/>
      <family val="2"/>
      <charset val="177"/>
    </font>
    <font>
      <sz val="22"/>
      <color theme="1"/>
      <name val="Aptos Narrow"/>
      <family val="2"/>
      <scheme val="minor"/>
    </font>
    <font>
      <b/>
      <u/>
      <sz val="36"/>
      <name val="Calibri"/>
      <family val="2"/>
    </font>
    <font>
      <sz val="8"/>
      <name val="David"/>
      <family val="2"/>
      <charset val="177"/>
    </font>
    <font>
      <sz val="18"/>
      <color theme="1"/>
      <name val="Aptos Narrow"/>
      <family val="2"/>
      <scheme val="minor"/>
    </font>
    <font>
      <sz val="18"/>
      <color theme="1"/>
      <name val="Calibri"/>
      <family val="2"/>
    </font>
    <font>
      <b/>
      <u/>
      <sz val="18"/>
      <color theme="1"/>
      <name val="Aptos Narrow"/>
      <family val="2"/>
      <scheme val="minor"/>
    </font>
    <font>
      <b/>
      <u/>
      <sz val="24"/>
      <color rgb="FF7030A0"/>
      <name val="Aptos Narrow"/>
      <family val="2"/>
      <scheme val="minor"/>
    </font>
    <font>
      <b/>
      <u/>
      <sz val="24"/>
      <color theme="1"/>
      <name val="Calibri"/>
      <family val="2"/>
    </font>
    <font>
      <b/>
      <sz val="20"/>
      <color rgb="FF7030A0"/>
      <name val="Aptos Narrow"/>
      <family val="2"/>
      <scheme val="minor"/>
    </font>
    <font>
      <b/>
      <i/>
      <sz val="20"/>
      <name val="Aptos Narrow"/>
      <family val="2"/>
      <scheme val="minor"/>
    </font>
    <font>
      <b/>
      <i/>
      <u/>
      <sz val="18"/>
      <color theme="1"/>
      <name val="Aptos Narrow"/>
      <family val="2"/>
      <scheme val="minor"/>
    </font>
    <font>
      <b/>
      <sz val="24"/>
      <color theme="1"/>
      <name val="Calibri"/>
      <family val="2"/>
    </font>
    <font>
      <sz val="16"/>
      <color theme="1"/>
      <name val="Calibri"/>
      <family val="2"/>
    </font>
    <font>
      <u/>
      <sz val="16"/>
      <color theme="1"/>
      <name val="Calibri"/>
      <family val="2"/>
    </font>
    <font>
      <b/>
      <sz val="14"/>
      <color theme="1"/>
      <name val="Calibri"/>
      <family val="2"/>
      <charset val="177"/>
    </font>
    <font>
      <b/>
      <sz val="14"/>
      <name val="Arial"/>
      <family val="2"/>
      <charset val="177"/>
    </font>
    <font>
      <b/>
      <sz val="20"/>
      <color theme="1"/>
      <name val="Aptos Narrow"/>
      <family val="2"/>
      <scheme val="minor"/>
    </font>
    <font>
      <sz val="10"/>
      <color theme="1"/>
      <name val="Arial"/>
      <family val="2"/>
    </font>
    <font>
      <sz val="14"/>
      <color theme="2" tint="-0.499984740745262"/>
      <name val="Calibri"/>
      <family val="2"/>
    </font>
    <font>
      <b/>
      <sz val="11"/>
      <color theme="1"/>
      <name val="Arial"/>
      <family val="2"/>
    </font>
    <font>
      <sz val="16"/>
      <color rgb="FFFF0000"/>
      <name val="Calibri"/>
      <family val="2"/>
    </font>
    <font>
      <sz val="18"/>
      <color rgb="FFFF0000"/>
      <name val="Aptos Narrow (Body)"/>
    </font>
    <font>
      <b/>
      <sz val="14"/>
      <color rgb="FFFF0000"/>
      <name val="Calibri"/>
      <family val="2"/>
    </font>
  </fonts>
  <fills count="14">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rgb="FFC00000"/>
        <bgColor indexed="64"/>
      </patternFill>
    </fill>
    <fill>
      <patternFill patternType="solid">
        <fgColor rgb="FF00B0F0"/>
        <bgColor indexed="64"/>
      </patternFill>
    </fill>
    <fill>
      <patternFill patternType="solid">
        <fgColor theme="7"/>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theme="3" tint="0.89999084444715716"/>
        <bgColor indexed="64"/>
      </patternFill>
    </fill>
    <fill>
      <patternFill patternType="solid">
        <fgColor rgb="FFFF00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style="thin">
        <color indexed="64"/>
      </left>
      <right style="thin">
        <color indexed="64"/>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theme="1" tint="0.499984740745262"/>
      </left>
      <right style="medium">
        <color indexed="64"/>
      </right>
      <top style="medium">
        <color indexed="64"/>
      </top>
      <bottom style="thin">
        <color theme="1" tint="0.499984740745262"/>
      </bottom>
      <diagonal/>
    </border>
    <border>
      <left style="medium">
        <color indexed="64"/>
      </left>
      <right style="thin">
        <color theme="1" tint="0.499984740745262"/>
      </right>
      <top style="thin">
        <color theme="1" tint="0.499984740745262"/>
      </top>
      <bottom style="thin">
        <color theme="1" tint="0.499984740745262"/>
      </bottom>
      <diagonal/>
    </border>
    <border>
      <left style="thin">
        <color theme="1" tint="0.499984740745262"/>
      </left>
      <right style="medium">
        <color indexed="64"/>
      </right>
      <top style="thin">
        <color theme="1" tint="0.499984740745262"/>
      </top>
      <bottom style="thin">
        <color theme="1" tint="0.499984740745262"/>
      </bottom>
      <diagonal/>
    </border>
    <border>
      <left style="medium">
        <color indexed="64"/>
      </left>
      <right style="thin">
        <color theme="1" tint="0.499984740745262"/>
      </right>
      <top style="thin">
        <color theme="1" tint="0.499984740745262"/>
      </top>
      <bottom style="medium">
        <color indexed="64"/>
      </bottom>
      <diagonal/>
    </border>
    <border>
      <left style="thin">
        <color theme="1" tint="0.499984740745262"/>
      </left>
      <right style="thin">
        <color theme="1" tint="0.499984740745262"/>
      </right>
      <top style="thin">
        <color theme="1" tint="0.499984740745262"/>
      </top>
      <bottom style="medium">
        <color indexed="64"/>
      </bottom>
      <diagonal/>
    </border>
    <border>
      <left style="thin">
        <color theme="1" tint="0.499984740745262"/>
      </left>
      <right style="medium">
        <color indexed="64"/>
      </right>
      <top style="thin">
        <color theme="1" tint="0.499984740745262"/>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54">
    <xf numFmtId="0" fontId="0" fillId="0" borderId="0"/>
    <xf numFmtId="0" fontId="11" fillId="0" borderId="0"/>
    <xf numFmtId="165" fontId="11" fillId="0" borderId="0" applyFont="0" applyFill="0" applyBorder="0" applyAlignment="0" applyProtection="0"/>
    <xf numFmtId="0" fontId="11" fillId="0" borderId="0"/>
    <xf numFmtId="0" fontId="13" fillId="0" borderId="0"/>
    <xf numFmtId="43" fontId="11" fillId="0" borderId="0" applyFont="0" applyFill="0" applyBorder="0" applyAlignment="0" applyProtection="0"/>
    <xf numFmtId="9" fontId="11" fillId="0" borderId="0" applyFont="0" applyFill="0" applyBorder="0" applyAlignment="0" applyProtection="0"/>
    <xf numFmtId="44" fontId="11" fillId="0" borderId="0" applyFont="0" applyFill="0" applyBorder="0" applyAlignment="0" applyProtection="0"/>
    <xf numFmtId="43" fontId="10" fillId="0" borderId="0" applyFont="0" applyFill="0" applyBorder="0" applyAlignment="0" applyProtection="0"/>
    <xf numFmtId="0" fontId="14" fillId="0" borderId="0"/>
    <xf numFmtId="0" fontId="11" fillId="0" borderId="0"/>
    <xf numFmtId="0" fontId="14" fillId="0" borderId="0"/>
    <xf numFmtId="0" fontId="13" fillId="0" borderId="0"/>
    <xf numFmtId="0" fontId="11" fillId="0" borderId="0"/>
    <xf numFmtId="0" fontId="11" fillId="0" borderId="0"/>
    <xf numFmtId="0" fontId="9" fillId="0" borderId="0"/>
    <xf numFmtId="0" fontId="9" fillId="0" borderId="0"/>
    <xf numFmtId="0" fontId="8" fillId="0" borderId="0"/>
    <xf numFmtId="0" fontId="8" fillId="0" borderId="0"/>
    <xf numFmtId="0" fontId="23" fillId="0" borderId="0"/>
    <xf numFmtId="0" fontId="8" fillId="0" borderId="0"/>
    <xf numFmtId="166" fontId="8" fillId="0" borderId="0" applyFont="0" applyFill="0" applyBorder="0" applyAlignment="0" applyProtection="0"/>
    <xf numFmtId="0" fontId="8" fillId="0" borderId="0"/>
    <xf numFmtId="0" fontId="7" fillId="0" borderId="0"/>
    <xf numFmtId="0" fontId="7" fillId="0" borderId="0"/>
    <xf numFmtId="165" fontId="7" fillId="0" borderId="0" applyFont="0" applyFill="0" applyBorder="0" applyAlignment="0" applyProtection="0"/>
    <xf numFmtId="0" fontId="7" fillId="0" borderId="0"/>
    <xf numFmtId="0" fontId="6" fillId="0" borderId="0"/>
    <xf numFmtId="43" fontId="7" fillId="0" borderId="0" applyFont="0" applyFill="0" applyBorder="0" applyAlignment="0" applyProtection="0"/>
    <xf numFmtId="9"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7" fillId="0" borderId="0"/>
    <xf numFmtId="0" fontId="6"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5" fillId="0" borderId="0"/>
    <xf numFmtId="0" fontId="5" fillId="0" borderId="0"/>
    <xf numFmtId="166" fontId="5" fillId="0" borderId="0" applyFont="0" applyFill="0" applyBorder="0" applyAlignment="0" applyProtection="0"/>
    <xf numFmtId="0" fontId="5" fillId="0" borderId="0"/>
    <xf numFmtId="0" fontId="5" fillId="0" borderId="0"/>
    <xf numFmtId="43"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164" fontId="10"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9" fillId="0" borderId="0"/>
    <xf numFmtId="0" fontId="7" fillId="0" borderId="0"/>
    <xf numFmtId="0" fontId="3" fillId="0" borderId="0"/>
    <xf numFmtId="0" fontId="51" fillId="0" borderId="0"/>
    <xf numFmtId="43" fontId="3" fillId="0" borderId="0" applyFont="0" applyFill="0" applyBorder="0" applyAlignment="0" applyProtection="0"/>
    <xf numFmtId="164" fontId="7" fillId="0" borderId="0" applyFont="0" applyFill="0" applyBorder="0" applyAlignment="0" applyProtection="0"/>
    <xf numFmtId="0" fontId="3" fillId="0" borderId="0"/>
    <xf numFmtId="43" fontId="7" fillId="0" borderId="0" applyFont="0" applyFill="0" applyBorder="0" applyAlignment="0" applyProtection="0"/>
    <xf numFmtId="0" fontId="19" fillId="0" borderId="0"/>
    <xf numFmtId="165" fontId="7"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165" fontId="7" fillId="0" borderId="0" applyFont="0" applyFill="0" applyBorder="0" applyAlignment="0" applyProtection="0"/>
    <xf numFmtId="164" fontId="7"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43"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7" fillId="0" borderId="0" applyFont="0" applyFill="0" applyBorder="0" applyAlignment="0" applyProtection="0"/>
    <xf numFmtId="44" fontId="7" fillId="0" borderId="0" applyFont="0" applyFill="0" applyBorder="0" applyAlignment="0" applyProtection="0"/>
    <xf numFmtId="43" fontId="10"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7"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cellStyleXfs>
  <cellXfs count="300">
    <xf numFmtId="0" fontId="0" fillId="0" borderId="0" xfId="0"/>
    <xf numFmtId="0" fontId="13" fillId="0" borderId="0" xfId="12"/>
    <xf numFmtId="0" fontId="13" fillId="0" borderId="0" xfId="12" applyAlignment="1">
      <alignment horizontal="center" vertical="center"/>
    </xf>
    <xf numFmtId="0" fontId="13" fillId="0" borderId="0" xfId="12" applyAlignment="1">
      <alignment vertical="center"/>
    </xf>
    <xf numFmtId="0" fontId="0" fillId="0" borderId="0" xfId="0" applyAlignment="1">
      <alignment vertical="top"/>
    </xf>
    <xf numFmtId="0" fontId="0" fillId="0" borderId="0" xfId="0" applyAlignment="1">
      <alignment horizontal="center" vertical="center"/>
    </xf>
    <xf numFmtId="0" fontId="11" fillId="0" borderId="0" xfId="1"/>
    <xf numFmtId="0" fontId="11" fillId="0" borderId="0" xfId="1" applyAlignment="1">
      <alignment horizontal="center" vertical="center"/>
    </xf>
    <xf numFmtId="168" fontId="11" fillId="0" borderId="0" xfId="1" applyNumberFormat="1"/>
    <xf numFmtId="0" fontId="11" fillId="0" borderId="0" xfId="1" applyAlignment="1">
      <alignment horizontal="center"/>
    </xf>
    <xf numFmtId="0" fontId="11" fillId="0" borderId="0" xfId="1" applyAlignment="1">
      <alignment readingOrder="2"/>
    </xf>
    <xf numFmtId="0" fontId="33" fillId="0" borderId="0" xfId="0" applyFont="1"/>
    <xf numFmtId="0" fontId="34" fillId="0" borderId="0" xfId="1" applyFont="1"/>
    <xf numFmtId="0" fontId="26" fillId="8" borderId="7" xfId="18" applyFont="1" applyFill="1" applyBorder="1" applyAlignment="1">
      <alignment horizontal="right" vertical="center"/>
    </xf>
    <xf numFmtId="0" fontId="26" fillId="6" borderId="7" xfId="18" applyFont="1" applyFill="1" applyBorder="1" applyAlignment="1">
      <alignment horizontal="right" vertical="center"/>
    </xf>
    <xf numFmtId="0" fontId="26" fillId="8" borderId="8" xfId="18" applyFont="1" applyFill="1" applyBorder="1" applyAlignment="1">
      <alignment horizontal="right" vertical="center"/>
    </xf>
    <xf numFmtId="0" fontId="26" fillId="8" borderId="10" xfId="18" applyFont="1" applyFill="1" applyBorder="1" applyAlignment="1">
      <alignment horizontal="right" vertical="center"/>
    </xf>
    <xf numFmtId="0" fontId="26" fillId="8" borderId="9" xfId="18" applyFont="1" applyFill="1" applyBorder="1" applyAlignment="1">
      <alignment horizontal="right" vertical="center"/>
    </xf>
    <xf numFmtId="0" fontId="26" fillId="6" borderId="0" xfId="18" applyFont="1" applyFill="1" applyAlignment="1">
      <alignment horizontal="right" vertical="center"/>
    </xf>
    <xf numFmtId="0" fontId="7" fillId="0" borderId="0" xfId="24" applyAlignment="1">
      <alignment horizontal="center" vertical="center"/>
    </xf>
    <xf numFmtId="0" fontId="7" fillId="0" borderId="0" xfId="24"/>
    <xf numFmtId="14" fontId="39" fillId="0" borderId="0" xfId="0" applyNumberFormat="1" applyFont="1"/>
    <xf numFmtId="0" fontId="40" fillId="0" borderId="0" xfId="0" applyFont="1"/>
    <xf numFmtId="0" fontId="34" fillId="0" borderId="0" xfId="12" applyFont="1"/>
    <xf numFmtId="0" fontId="42" fillId="0" borderId="0" xfId="0" applyFont="1" applyAlignment="1">
      <alignment horizontal="center" vertical="center"/>
    </xf>
    <xf numFmtId="0" fontId="42" fillId="0" borderId="0" xfId="0" applyFont="1"/>
    <xf numFmtId="167" fontId="42" fillId="0" borderId="0" xfId="0" applyNumberFormat="1" applyFont="1" applyAlignment="1">
      <alignment horizontal="center"/>
    </xf>
    <xf numFmtId="0" fontId="42" fillId="0" borderId="0" xfId="0" applyFont="1" applyAlignment="1">
      <alignment horizontal="center"/>
    </xf>
    <xf numFmtId="168" fontId="43" fillId="0" borderId="0" xfId="0" applyNumberFormat="1" applyFont="1" applyAlignment="1">
      <alignment horizontal="center"/>
    </xf>
    <xf numFmtId="0" fontId="13" fillId="0" borderId="0" xfId="12" applyAlignment="1">
      <alignment vertical="top"/>
    </xf>
    <xf numFmtId="0" fontId="13" fillId="0" borderId="0" xfId="12" applyAlignment="1">
      <alignment horizontal="center"/>
    </xf>
    <xf numFmtId="0" fontId="13" fillId="0" borderId="0" xfId="12" applyAlignment="1">
      <alignment readingOrder="2"/>
    </xf>
    <xf numFmtId="168" fontId="13" fillId="0" borderId="0" xfId="12" applyNumberFormat="1"/>
    <xf numFmtId="167" fontId="13" fillId="0" borderId="0" xfId="12" applyNumberFormat="1"/>
    <xf numFmtId="168" fontId="44" fillId="0" borderId="0" xfId="0" applyNumberFormat="1" applyFont="1"/>
    <xf numFmtId="0" fontId="25" fillId="0" borderId="1" xfId="17" applyFont="1" applyBorder="1" applyAlignment="1">
      <alignment vertical="center" wrapText="1"/>
    </xf>
    <xf numFmtId="168" fontId="24" fillId="0" borderId="1" xfId="18" applyNumberFormat="1" applyFont="1" applyBorder="1" applyAlignment="1">
      <alignment horizontal="center" vertical="center" wrapText="1"/>
    </xf>
    <xf numFmtId="0" fontId="29" fillId="2" borderId="1" xfId="18" applyFont="1" applyFill="1" applyBorder="1" applyAlignment="1">
      <alignment horizontal="center" vertical="top" wrapText="1"/>
    </xf>
    <xf numFmtId="49" fontId="17" fillId="0" borderId="1" xfId="44" applyNumberFormat="1" applyFont="1" applyBorder="1" applyAlignment="1">
      <alignment horizontal="center" vertical="top" wrapText="1"/>
    </xf>
    <xf numFmtId="0" fontId="17" fillId="0" borderId="1" xfId="24" applyFont="1" applyBorder="1" applyAlignment="1">
      <alignment horizontal="right" vertical="top" wrapText="1" readingOrder="2"/>
    </xf>
    <xf numFmtId="166" fontId="16" fillId="0" borderId="1" xfId="45" applyFont="1" applyFill="1" applyBorder="1" applyAlignment="1" applyProtection="1">
      <alignment horizontal="right" vertical="top"/>
    </xf>
    <xf numFmtId="0" fontId="17" fillId="9" borderId="1" xfId="24" applyFont="1" applyFill="1" applyBorder="1" applyAlignment="1">
      <alignment horizontal="left" vertical="top" wrapText="1"/>
    </xf>
    <xf numFmtId="0" fontId="17" fillId="0" borderId="1" xfId="24" applyFont="1" applyBorder="1" applyAlignment="1">
      <alignment horizontal="right" vertical="top"/>
    </xf>
    <xf numFmtId="0" fontId="16" fillId="0" borderId="1" xfId="15" applyFont="1" applyBorder="1" applyAlignment="1">
      <alignment horizontal="center" vertical="top" wrapText="1"/>
    </xf>
    <xf numFmtId="0" fontId="17" fillId="0" borderId="1" xfId="24" applyFont="1" applyBorder="1" applyAlignment="1">
      <alignment horizontal="left" vertical="top" wrapText="1"/>
    </xf>
    <xf numFmtId="0" fontId="17" fillId="0" borderId="1" xfId="24" applyFont="1" applyBorder="1" applyAlignment="1">
      <alignment horizontal="right" vertical="top" wrapText="1"/>
    </xf>
    <xf numFmtId="0" fontId="25" fillId="5" borderId="1" xfId="17" applyFont="1" applyFill="1" applyBorder="1" applyAlignment="1">
      <alignment vertical="center" wrapText="1"/>
    </xf>
    <xf numFmtId="0" fontId="40" fillId="0" borderId="0" xfId="0" applyFont="1" applyAlignment="1">
      <alignment horizontal="center"/>
    </xf>
    <xf numFmtId="0" fontId="13" fillId="0" borderId="1" xfId="12" applyBorder="1" applyAlignment="1">
      <alignment horizontal="center"/>
    </xf>
    <xf numFmtId="0" fontId="26" fillId="6" borderId="1" xfId="18" applyFont="1" applyFill="1" applyBorder="1" applyAlignment="1">
      <alignment horizontal="right" vertical="center"/>
    </xf>
    <xf numFmtId="0" fontId="17" fillId="0" borderId="1" xfId="44" applyFont="1" applyBorder="1" applyAlignment="1">
      <alignment horizontal="center" vertical="center"/>
    </xf>
    <xf numFmtId="49" fontId="22" fillId="8" borderId="5" xfId="18" applyNumberFormat="1" applyFont="1" applyFill="1" applyBorder="1" applyAlignment="1">
      <alignment horizontal="center" vertical="center" wrapText="1"/>
    </xf>
    <xf numFmtId="0" fontId="45" fillId="0" borderId="11" xfId="18" applyFont="1" applyBorder="1" applyAlignment="1">
      <alignment horizontal="center" vertical="center" wrapText="1"/>
    </xf>
    <xf numFmtId="0" fontId="15" fillId="0" borderId="11" xfId="18" applyFont="1" applyBorder="1" applyAlignment="1">
      <alignment horizontal="center" vertical="center"/>
    </xf>
    <xf numFmtId="49" fontId="17" fillId="0" borderId="11" xfId="18" applyNumberFormat="1" applyFont="1" applyBorder="1" applyAlignment="1">
      <alignment horizontal="center" vertical="center" wrapText="1"/>
    </xf>
    <xf numFmtId="0" fontId="20" fillId="0" borderId="11" xfId="12" applyFont="1" applyBorder="1" applyAlignment="1">
      <alignment horizontal="right" vertical="center"/>
    </xf>
    <xf numFmtId="0" fontId="18" fillId="0" borderId="11" xfId="15" applyFont="1" applyBorder="1" applyAlignment="1">
      <alignment horizontal="center" vertical="top" wrapText="1"/>
    </xf>
    <xf numFmtId="168" fontId="31" fillId="0" borderId="13" xfId="21" applyNumberFormat="1" applyFont="1" applyFill="1" applyBorder="1" applyAlignment="1" applyProtection="1">
      <alignment horizontal="center" vertical="top"/>
    </xf>
    <xf numFmtId="0" fontId="17" fillId="0" borderId="15" xfId="44" applyFont="1" applyBorder="1" applyAlignment="1">
      <alignment horizontal="center" vertical="center"/>
    </xf>
    <xf numFmtId="49" fontId="17" fillId="0" borderId="15" xfId="44" applyNumberFormat="1" applyFont="1" applyBorder="1" applyAlignment="1">
      <alignment horizontal="center" vertical="top" wrapText="1"/>
    </xf>
    <xf numFmtId="0" fontId="17" fillId="0" borderId="15" xfId="24" applyFont="1" applyBorder="1" applyAlignment="1">
      <alignment horizontal="right" vertical="top" wrapText="1" readingOrder="2"/>
    </xf>
    <xf numFmtId="166" fontId="16" fillId="0" borderId="15" xfId="45" applyFont="1" applyFill="1" applyBorder="1" applyAlignment="1" applyProtection="1">
      <alignment horizontal="right" vertical="top"/>
    </xf>
    <xf numFmtId="0" fontId="17" fillId="9" borderId="15" xfId="24" applyFont="1" applyFill="1" applyBorder="1" applyAlignment="1">
      <alignment horizontal="left" vertical="top" wrapText="1"/>
    </xf>
    <xf numFmtId="0" fontId="17" fillId="0" borderId="15" xfId="24" applyFont="1" applyBorder="1" applyAlignment="1">
      <alignment horizontal="right" vertical="top"/>
    </xf>
    <xf numFmtId="0" fontId="16" fillId="0" borderId="15" xfId="15" applyFont="1" applyBorder="1" applyAlignment="1">
      <alignment horizontal="center" vertical="top" wrapText="1"/>
    </xf>
    <xf numFmtId="168" fontId="31" fillId="0" borderId="16" xfId="21" applyNumberFormat="1" applyFont="1" applyFill="1" applyBorder="1" applyAlignment="1" applyProtection="1">
      <alignment horizontal="center" vertical="top"/>
    </xf>
    <xf numFmtId="168" fontId="31" fillId="0" borderId="18" xfId="21" applyNumberFormat="1" applyFont="1" applyFill="1" applyBorder="1" applyAlignment="1" applyProtection="1">
      <alignment horizontal="center" vertical="top"/>
    </xf>
    <xf numFmtId="0" fontId="17" fillId="0" borderId="20" xfId="44" applyFont="1" applyBorder="1" applyAlignment="1">
      <alignment horizontal="center" vertical="center"/>
    </xf>
    <xf numFmtId="49" fontId="17" fillId="0" borderId="20" xfId="44" applyNumberFormat="1" applyFont="1" applyBorder="1" applyAlignment="1">
      <alignment horizontal="center" vertical="top" wrapText="1"/>
    </xf>
    <xf numFmtId="0" fontId="17" fillId="0" borderId="20" xfId="24" applyFont="1" applyBorder="1" applyAlignment="1">
      <alignment horizontal="right" vertical="top" wrapText="1" readingOrder="2"/>
    </xf>
    <xf numFmtId="166" fontId="16" fillId="0" borderId="20" xfId="45" applyFont="1" applyFill="1" applyBorder="1" applyAlignment="1" applyProtection="1">
      <alignment horizontal="right" vertical="top"/>
    </xf>
    <xf numFmtId="0" fontId="17" fillId="0" borderId="20" xfId="24" applyFont="1" applyBorder="1" applyAlignment="1">
      <alignment horizontal="right" vertical="top" wrapText="1"/>
    </xf>
    <xf numFmtId="0" fontId="17" fillId="0" borderId="20" xfId="24" applyFont="1" applyBorder="1" applyAlignment="1">
      <alignment horizontal="right" vertical="top"/>
    </xf>
    <xf numFmtId="0" fontId="16" fillId="0" borderId="20" xfId="15" applyFont="1" applyBorder="1" applyAlignment="1">
      <alignment horizontal="center" vertical="top" wrapText="1"/>
    </xf>
    <xf numFmtId="168" fontId="31" fillId="0" borderId="21" xfId="21" applyNumberFormat="1" applyFont="1" applyFill="1" applyBorder="1" applyAlignment="1" applyProtection="1">
      <alignment horizontal="center" vertical="top"/>
    </xf>
    <xf numFmtId="166" fontId="17" fillId="0" borderId="15" xfId="45" applyFont="1" applyFill="1" applyBorder="1" applyAlignment="1" applyProtection="1">
      <alignment horizontal="right" vertical="top"/>
    </xf>
    <xf numFmtId="0" fontId="17" fillId="0" borderId="15" xfId="24" applyFont="1" applyBorder="1" applyAlignment="1">
      <alignment horizontal="right" vertical="top" wrapText="1"/>
    </xf>
    <xf numFmtId="170" fontId="17" fillId="0" borderId="15" xfId="8" applyNumberFormat="1" applyFont="1" applyFill="1" applyBorder="1" applyAlignment="1" applyProtection="1">
      <alignment horizontal="center" readingOrder="1"/>
    </xf>
    <xf numFmtId="167" fontId="17" fillId="0" borderId="15" xfId="8" applyNumberFormat="1" applyFont="1" applyFill="1" applyBorder="1" applyAlignment="1">
      <alignment horizontal="center" wrapText="1"/>
    </xf>
    <xf numFmtId="167" fontId="17" fillId="0" borderId="16" xfId="8" applyNumberFormat="1" applyFont="1" applyFill="1" applyBorder="1" applyAlignment="1" applyProtection="1">
      <alignment horizontal="center"/>
    </xf>
    <xf numFmtId="49" fontId="17" fillId="0" borderId="1" xfId="18" applyNumberFormat="1" applyFont="1" applyBorder="1" applyAlignment="1">
      <alignment horizontal="center" vertical="center"/>
    </xf>
    <xf numFmtId="43" fontId="17" fillId="0" borderId="1" xfId="8" applyFont="1" applyFill="1" applyBorder="1" applyAlignment="1">
      <alignment horizontal="right" wrapText="1" readingOrder="2"/>
    </xf>
    <xf numFmtId="43" fontId="17" fillId="0" borderId="1" xfId="8" applyFont="1" applyFill="1" applyBorder="1" applyAlignment="1">
      <alignment horizontal="right" wrapText="1"/>
    </xf>
    <xf numFmtId="170" fontId="17" fillId="0" borderId="1" xfId="8" applyNumberFormat="1" applyFont="1" applyFill="1" applyBorder="1" applyAlignment="1" applyProtection="1">
      <alignment horizontal="center" readingOrder="1"/>
    </xf>
    <xf numFmtId="167" fontId="17" fillId="0" borderId="1" xfId="8" applyNumberFormat="1" applyFont="1" applyFill="1" applyBorder="1" applyAlignment="1">
      <alignment horizontal="center" wrapText="1"/>
    </xf>
    <xf numFmtId="167" fontId="17" fillId="0" borderId="18" xfId="8" applyNumberFormat="1" applyFont="1" applyFill="1" applyBorder="1" applyAlignment="1" applyProtection="1">
      <alignment horizontal="center"/>
    </xf>
    <xf numFmtId="167" fontId="17" fillId="0" borderId="1" xfId="8" applyNumberFormat="1" applyFont="1" applyFill="1" applyBorder="1" applyAlignment="1" applyProtection="1">
      <alignment horizontal="center" readingOrder="1"/>
    </xf>
    <xf numFmtId="0" fontId="17" fillId="0" borderId="1" xfId="8" applyNumberFormat="1" applyFont="1" applyFill="1" applyBorder="1" applyAlignment="1">
      <alignment horizontal="right" wrapText="1"/>
    </xf>
    <xf numFmtId="0" fontId="12" fillId="0" borderId="1" xfId="15" applyFont="1" applyBorder="1" applyAlignment="1">
      <alignment horizontal="right"/>
    </xf>
    <xf numFmtId="167" fontId="17" fillId="0" borderId="1" xfId="8" applyNumberFormat="1" applyFont="1" applyFill="1" applyBorder="1" applyAlignment="1">
      <alignment horizontal="center" readingOrder="1"/>
    </xf>
    <xf numFmtId="49" fontId="17" fillId="0" borderId="20" xfId="18" applyNumberFormat="1" applyFont="1" applyBorder="1" applyAlignment="1">
      <alignment horizontal="center" vertical="center"/>
    </xf>
    <xf numFmtId="43" fontId="17" fillId="0" borderId="20" xfId="8" applyFont="1" applyFill="1" applyBorder="1" applyAlignment="1">
      <alignment horizontal="right" wrapText="1" readingOrder="2"/>
    </xf>
    <xf numFmtId="43" fontId="17" fillId="0" borderId="20" xfId="8" applyFont="1" applyFill="1" applyBorder="1" applyAlignment="1">
      <alignment horizontal="right" wrapText="1"/>
    </xf>
    <xf numFmtId="0" fontId="17" fillId="0" borderId="20" xfId="8" applyNumberFormat="1" applyFont="1" applyFill="1" applyBorder="1" applyAlignment="1">
      <alignment horizontal="right" wrapText="1"/>
    </xf>
    <xf numFmtId="0" fontId="4" fillId="0" borderId="20" xfId="15" applyFont="1" applyBorder="1" applyAlignment="1">
      <alignment horizontal="right"/>
    </xf>
    <xf numFmtId="167" fontId="17" fillId="0" borderId="20" xfId="8" applyNumberFormat="1" applyFont="1" applyFill="1" applyBorder="1" applyAlignment="1" applyProtection="1">
      <alignment horizontal="center" readingOrder="1"/>
    </xf>
    <xf numFmtId="167" fontId="17" fillId="0" borderId="20" xfId="8" applyNumberFormat="1" applyFont="1" applyFill="1" applyBorder="1" applyAlignment="1">
      <alignment horizontal="center" wrapText="1"/>
    </xf>
    <xf numFmtId="167" fontId="17" fillId="0" borderId="21" xfId="8" applyNumberFormat="1" applyFont="1" applyFill="1" applyBorder="1" applyAlignment="1" applyProtection="1">
      <alignment horizontal="center"/>
    </xf>
    <xf numFmtId="0" fontId="17" fillId="0" borderId="3" xfId="44" applyFont="1" applyBorder="1" applyAlignment="1">
      <alignment horizontal="center" vertical="center"/>
    </xf>
    <xf numFmtId="49" fontId="17" fillId="0" borderId="3" xfId="18" applyNumberFormat="1" applyFont="1" applyBorder="1" applyAlignment="1">
      <alignment horizontal="center" vertical="center"/>
    </xf>
    <xf numFmtId="0" fontId="4" fillId="0" borderId="1" xfId="15" applyFont="1" applyBorder="1" applyAlignment="1">
      <alignment horizontal="right"/>
    </xf>
    <xf numFmtId="0" fontId="17" fillId="0" borderId="25" xfId="44" applyFont="1" applyBorder="1" applyAlignment="1">
      <alignment horizontal="center" vertical="center"/>
    </xf>
    <xf numFmtId="49" fontId="17" fillId="0" borderId="25" xfId="18" applyNumberFormat="1" applyFont="1" applyBorder="1" applyAlignment="1">
      <alignment horizontal="center" vertical="center"/>
    </xf>
    <xf numFmtId="167" fontId="17" fillId="0" borderId="26" xfId="8" applyNumberFormat="1" applyFont="1" applyFill="1" applyBorder="1" applyAlignment="1" applyProtection="1">
      <alignment horizontal="center"/>
    </xf>
    <xf numFmtId="167" fontId="17" fillId="0" borderId="28" xfId="8" applyNumberFormat="1" applyFont="1" applyFill="1" applyBorder="1" applyAlignment="1" applyProtection="1">
      <alignment horizontal="center"/>
    </xf>
    <xf numFmtId="0" fontId="17" fillId="0" borderId="30" xfId="44" applyFont="1" applyBorder="1" applyAlignment="1">
      <alignment horizontal="center" vertical="center"/>
    </xf>
    <xf numFmtId="49" fontId="17" fillId="0" borderId="30" xfId="18" applyNumberFormat="1" applyFont="1" applyBorder="1" applyAlignment="1">
      <alignment horizontal="center" vertical="center"/>
    </xf>
    <xf numFmtId="0" fontId="27" fillId="11" borderId="1" xfId="18" applyFont="1" applyFill="1" applyBorder="1" applyAlignment="1">
      <alignment horizontal="right" vertical="center"/>
    </xf>
    <xf numFmtId="0" fontId="48" fillId="5" borderId="6" xfId="18" applyFont="1" applyFill="1" applyBorder="1" applyAlignment="1">
      <alignment horizontal="center" vertical="top" wrapText="1"/>
    </xf>
    <xf numFmtId="0" fontId="48" fillId="5" borderId="6" xfId="18" applyFont="1" applyFill="1" applyBorder="1" applyAlignment="1">
      <alignment horizontal="right" vertical="top" wrapText="1" readingOrder="2"/>
    </xf>
    <xf numFmtId="0" fontId="48" fillId="5" borderId="6" xfId="18" applyFont="1" applyFill="1" applyBorder="1" applyAlignment="1">
      <alignment horizontal="right" vertical="top" wrapText="1"/>
    </xf>
    <xf numFmtId="0" fontId="49" fillId="2" borderId="6" xfId="19" applyFont="1" applyFill="1" applyBorder="1" applyAlignment="1">
      <alignment horizontal="center" vertical="top"/>
    </xf>
    <xf numFmtId="0" fontId="48" fillId="5" borderId="4" xfId="18" applyFont="1" applyFill="1" applyBorder="1" applyAlignment="1">
      <alignment horizontal="center" vertical="center" wrapText="1"/>
    </xf>
    <xf numFmtId="0" fontId="48" fillId="5" borderId="4" xfId="18" applyFont="1" applyFill="1" applyBorder="1" applyAlignment="1">
      <alignment horizontal="center" vertical="top" wrapText="1"/>
    </xf>
    <xf numFmtId="0" fontId="48" fillId="5" borderId="4" xfId="18" applyFont="1" applyFill="1" applyBorder="1" applyAlignment="1">
      <alignment horizontal="right" vertical="top" wrapText="1" readingOrder="2"/>
    </xf>
    <xf numFmtId="0" fontId="48" fillId="5" borderId="4" xfId="18" applyFont="1" applyFill="1" applyBorder="1" applyAlignment="1">
      <alignment horizontal="right" vertical="top" wrapText="1"/>
    </xf>
    <xf numFmtId="0" fontId="49" fillId="2" borderId="4" xfId="19" applyFont="1" applyFill="1" applyBorder="1" applyAlignment="1">
      <alignment horizontal="center" vertical="top"/>
    </xf>
    <xf numFmtId="49" fontId="22" fillId="8" borderId="32" xfId="18" applyNumberFormat="1" applyFont="1" applyFill="1" applyBorder="1" applyAlignment="1">
      <alignment horizontal="center" vertical="center" wrapText="1"/>
    </xf>
    <xf numFmtId="0" fontId="45" fillId="0" borderId="12" xfId="18" applyFont="1" applyBorder="1" applyAlignment="1">
      <alignment horizontal="center" vertical="center" wrapText="1"/>
    </xf>
    <xf numFmtId="0" fontId="15" fillId="0" borderId="12" xfId="18" applyFont="1" applyBorder="1" applyAlignment="1">
      <alignment horizontal="center" vertical="center"/>
    </xf>
    <xf numFmtId="49" fontId="17" fillId="0" borderId="12" xfId="18" applyNumberFormat="1" applyFont="1" applyBorder="1" applyAlignment="1">
      <alignment horizontal="center" vertical="center" wrapText="1"/>
    </xf>
    <xf numFmtId="0" fontId="20" fillId="0" borderId="12" xfId="12" applyFont="1" applyBorder="1" applyAlignment="1">
      <alignment horizontal="right" vertical="center"/>
    </xf>
    <xf numFmtId="0" fontId="50" fillId="11" borderId="1" xfId="0" applyFont="1" applyFill="1" applyBorder="1" applyAlignment="1">
      <alignment horizontal="center" vertical="center"/>
    </xf>
    <xf numFmtId="0" fontId="26" fillId="8" borderId="1" xfId="18" applyFont="1" applyFill="1" applyBorder="1" applyAlignment="1">
      <alignment horizontal="right" vertical="center"/>
    </xf>
    <xf numFmtId="49" fontId="17" fillId="0" borderId="3" xfId="18" applyNumberFormat="1" applyFont="1" applyBorder="1" applyAlignment="1">
      <alignment horizontal="center" vertical="center" wrapText="1"/>
    </xf>
    <xf numFmtId="0" fontId="17" fillId="0" borderId="3" xfId="18" applyFont="1" applyBorder="1" applyAlignment="1">
      <alignment horizontal="center" vertical="center"/>
    </xf>
    <xf numFmtId="0" fontId="37" fillId="0" borderId="1" xfId="0" applyFont="1" applyBorder="1" applyAlignment="1">
      <alignment horizontal="right" vertical="center" wrapText="1"/>
    </xf>
    <xf numFmtId="0" fontId="37" fillId="0" borderId="1" xfId="0" applyFont="1" applyBorder="1" applyAlignment="1">
      <alignment horizontal="left" vertical="center" wrapText="1"/>
    </xf>
    <xf numFmtId="43" fontId="17" fillId="0" borderId="3" xfId="8" applyFont="1" applyFill="1" applyBorder="1" applyAlignment="1" applyProtection="1">
      <alignment horizontal="right" wrapText="1" readingOrder="2"/>
    </xf>
    <xf numFmtId="43" fontId="17" fillId="0" borderId="3" xfId="8" applyFont="1" applyFill="1" applyBorder="1" applyAlignment="1" applyProtection="1">
      <alignment horizontal="right" wrapText="1"/>
    </xf>
    <xf numFmtId="167" fontId="17" fillId="0" borderId="3" xfId="8" applyNumberFormat="1" applyFont="1" applyFill="1" applyBorder="1" applyAlignment="1" applyProtection="1">
      <alignment horizontal="center" readingOrder="1"/>
    </xf>
    <xf numFmtId="170" fontId="17" fillId="0" borderId="3" xfId="8" applyNumberFormat="1" applyFont="1" applyFill="1" applyBorder="1" applyAlignment="1" applyProtection="1">
      <alignment horizontal="center" readingOrder="1"/>
    </xf>
    <xf numFmtId="2" fontId="17" fillId="0" borderId="3" xfId="8" applyNumberFormat="1" applyFont="1" applyFill="1" applyBorder="1" applyAlignment="1" applyProtection="1">
      <alignment horizontal="right" wrapText="1"/>
    </xf>
    <xf numFmtId="0" fontId="17" fillId="0" borderId="3" xfId="18" applyFont="1" applyBorder="1" applyAlignment="1">
      <alignment horizontal="center"/>
    </xf>
    <xf numFmtId="49" fontId="17" fillId="0" borderId="3" xfId="18" applyNumberFormat="1" applyFont="1" applyBorder="1" applyAlignment="1">
      <alignment horizontal="center"/>
    </xf>
    <xf numFmtId="0" fontId="38" fillId="0" borderId="3" xfId="12" applyFont="1" applyBorder="1" applyAlignment="1">
      <alignment horizontal="right" vertical="center" wrapText="1" readingOrder="2"/>
    </xf>
    <xf numFmtId="166" fontId="17" fillId="0" borderId="3" xfId="21" applyFont="1" applyFill="1" applyBorder="1" applyAlignment="1" applyProtection="1">
      <alignment horizontal="right" vertical="center"/>
    </xf>
    <xf numFmtId="0" fontId="17" fillId="0" borderId="3" xfId="12" applyFont="1" applyBorder="1" applyAlignment="1">
      <alignment horizontal="right" vertical="center"/>
    </xf>
    <xf numFmtId="0" fontId="17" fillId="0" borderId="25" xfId="18" applyFont="1" applyBorder="1" applyAlignment="1">
      <alignment horizontal="center" vertical="center"/>
    </xf>
    <xf numFmtId="49" fontId="17" fillId="0" borderId="25" xfId="18" applyNumberFormat="1" applyFont="1" applyBorder="1" applyAlignment="1">
      <alignment horizontal="center" vertical="center" wrapText="1"/>
    </xf>
    <xf numFmtId="0" fontId="38" fillId="0" borderId="25" xfId="12" applyFont="1" applyBorder="1" applyAlignment="1">
      <alignment horizontal="right" vertical="center" wrapText="1" readingOrder="2"/>
    </xf>
    <xf numFmtId="166" fontId="17" fillId="0" borderId="25" xfId="21" applyFont="1" applyFill="1" applyBorder="1" applyAlignment="1" applyProtection="1">
      <alignment horizontal="right" vertical="center"/>
    </xf>
    <xf numFmtId="0" fontId="37" fillId="0" borderId="15" xfId="0" applyFont="1" applyBorder="1" applyAlignment="1">
      <alignment horizontal="right" vertical="center" wrapText="1"/>
    </xf>
    <xf numFmtId="0" fontId="17" fillId="0" borderId="25" xfId="12" applyFont="1" applyBorder="1" applyAlignment="1">
      <alignment horizontal="right" vertical="center"/>
    </xf>
    <xf numFmtId="0" fontId="17" fillId="0" borderId="30" xfId="18" applyFont="1" applyBorder="1" applyAlignment="1">
      <alignment horizontal="center" vertical="center"/>
    </xf>
    <xf numFmtId="49" fontId="17" fillId="0" borderId="30" xfId="18" applyNumberFormat="1" applyFont="1" applyBorder="1" applyAlignment="1">
      <alignment horizontal="center" vertical="center" wrapText="1"/>
    </xf>
    <xf numFmtId="0" fontId="38" fillId="0" borderId="30" xfId="12" applyFont="1" applyBorder="1" applyAlignment="1">
      <alignment horizontal="right" vertical="center" wrapText="1" readingOrder="2"/>
    </xf>
    <xf numFmtId="166" fontId="17" fillId="0" borderId="30" xfId="21" applyFont="1" applyFill="1" applyBorder="1" applyAlignment="1" applyProtection="1">
      <alignment horizontal="right" vertical="center"/>
    </xf>
    <xf numFmtId="0" fontId="37" fillId="0" borderId="20" xfId="0" applyFont="1" applyBorder="1" applyAlignment="1">
      <alignment horizontal="right" vertical="center" wrapText="1"/>
    </xf>
    <xf numFmtId="0" fontId="17" fillId="0" borderId="30" xfId="12" applyFont="1" applyBorder="1" applyAlignment="1">
      <alignment horizontal="right" vertical="center"/>
    </xf>
    <xf numFmtId="0" fontId="17" fillId="0" borderId="25" xfId="18" applyFont="1" applyBorder="1" applyAlignment="1">
      <alignment horizontal="center"/>
    </xf>
    <xf numFmtId="49" fontId="17" fillId="0" borderId="25" xfId="18" applyNumberFormat="1" applyFont="1" applyBorder="1" applyAlignment="1">
      <alignment horizontal="center"/>
    </xf>
    <xf numFmtId="43" fontId="17" fillId="0" borderId="25" xfId="8" applyFont="1" applyFill="1" applyBorder="1" applyAlignment="1" applyProtection="1">
      <alignment horizontal="right" wrapText="1" readingOrder="2"/>
    </xf>
    <xf numFmtId="43" fontId="17" fillId="0" borderId="25" xfId="8" applyFont="1" applyFill="1" applyBorder="1" applyAlignment="1" applyProtection="1">
      <alignment horizontal="right" wrapText="1"/>
    </xf>
    <xf numFmtId="167" fontId="17" fillId="0" borderId="25" xfId="8" applyNumberFormat="1" applyFont="1" applyFill="1" applyBorder="1" applyAlignment="1" applyProtection="1">
      <alignment horizontal="center" readingOrder="1"/>
    </xf>
    <xf numFmtId="0" fontId="17" fillId="0" borderId="30" xfId="18" applyFont="1" applyBorder="1" applyAlignment="1">
      <alignment horizontal="center"/>
    </xf>
    <xf numFmtId="49" fontId="17" fillId="0" borderId="30" xfId="18" applyNumberFormat="1" applyFont="1" applyBorder="1" applyAlignment="1">
      <alignment horizontal="center"/>
    </xf>
    <xf numFmtId="43" fontId="17" fillId="0" borderId="30" xfId="8" applyFont="1" applyFill="1" applyBorder="1" applyAlignment="1" applyProtection="1">
      <alignment horizontal="right" wrapText="1" readingOrder="2"/>
    </xf>
    <xf numFmtId="43" fontId="17" fillId="0" borderId="30" xfId="8" applyFont="1" applyFill="1" applyBorder="1" applyAlignment="1" applyProtection="1">
      <alignment horizontal="right" wrapText="1"/>
    </xf>
    <xf numFmtId="167" fontId="17" fillId="0" borderId="30" xfId="8" applyNumberFormat="1" applyFont="1" applyFill="1" applyBorder="1" applyAlignment="1" applyProtection="1">
      <alignment horizontal="center" readingOrder="1"/>
    </xf>
    <xf numFmtId="167" fontId="17" fillId="0" borderId="31" xfId="8" applyNumberFormat="1" applyFont="1" applyFill="1" applyBorder="1" applyAlignment="1" applyProtection="1">
      <alignment horizontal="center"/>
    </xf>
    <xf numFmtId="49" fontId="45" fillId="8" borderId="32" xfId="18" applyNumberFormat="1" applyFont="1" applyFill="1" applyBorder="1" applyAlignment="1">
      <alignment horizontal="center" vertical="center" wrapText="1"/>
    </xf>
    <xf numFmtId="0" fontId="15" fillId="0" borderId="12" xfId="15" applyFont="1" applyBorder="1" applyAlignment="1">
      <alignment horizontal="center" vertical="center" wrapText="1"/>
    </xf>
    <xf numFmtId="168" fontId="15" fillId="0" borderId="33" xfId="21" applyNumberFormat="1" applyFont="1" applyFill="1" applyBorder="1" applyAlignment="1" applyProtection="1">
      <alignment horizontal="center" vertical="center"/>
    </xf>
    <xf numFmtId="0" fontId="30" fillId="6" borderId="1" xfId="18" applyFont="1" applyFill="1" applyBorder="1" applyAlignment="1">
      <alignment horizontal="right" vertical="center"/>
    </xf>
    <xf numFmtId="0" fontId="30" fillId="8" borderId="1" xfId="18" applyFont="1" applyFill="1" applyBorder="1" applyAlignment="1">
      <alignment horizontal="right" vertical="center"/>
    </xf>
    <xf numFmtId="0" fontId="25" fillId="0" borderId="15" xfId="17" applyFont="1" applyBorder="1" applyAlignment="1">
      <alignment vertical="center" wrapText="1"/>
    </xf>
    <xf numFmtId="0" fontId="29" fillId="2" borderId="15" xfId="18" applyFont="1" applyFill="1" applyBorder="1" applyAlignment="1">
      <alignment horizontal="center" vertical="top" wrapText="1"/>
    </xf>
    <xf numFmtId="168" fontId="24" fillId="0" borderId="15" xfId="18" applyNumberFormat="1" applyFont="1" applyBorder="1" applyAlignment="1">
      <alignment vertical="center" wrapText="1"/>
    </xf>
    <xf numFmtId="168" fontId="24" fillId="0" borderId="16" xfId="18" applyNumberFormat="1" applyFont="1" applyBorder="1" applyAlignment="1">
      <alignment horizontal="center" vertical="center" wrapText="1"/>
    </xf>
    <xf numFmtId="0" fontId="48" fillId="5" borderId="35" xfId="18" applyFont="1" applyFill="1" applyBorder="1" applyAlignment="1">
      <alignment horizontal="center" vertical="center" wrapText="1"/>
    </xf>
    <xf numFmtId="0" fontId="48" fillId="5" borderId="36" xfId="18" applyFont="1" applyFill="1" applyBorder="1" applyAlignment="1">
      <alignment horizontal="center" vertical="top" wrapText="1"/>
    </xf>
    <xf numFmtId="0" fontId="16" fillId="0" borderId="3" xfId="78" applyFont="1" applyBorder="1" applyAlignment="1">
      <alignment horizontal="center" vertical="top" wrapText="1"/>
    </xf>
    <xf numFmtId="168" fontId="52" fillId="0" borderId="3" xfId="21" applyNumberFormat="1" applyFont="1" applyFill="1" applyBorder="1" applyAlignment="1" applyProtection="1">
      <alignment horizontal="center" vertical="top"/>
    </xf>
    <xf numFmtId="169" fontId="53" fillId="12" borderId="1" xfId="24" applyNumberFormat="1" applyFont="1" applyFill="1" applyBorder="1" applyAlignment="1" applyProtection="1">
      <alignment vertical="center"/>
      <protection locked="0"/>
    </xf>
    <xf numFmtId="14" fontId="39" fillId="0" borderId="0" xfId="0" applyNumberFormat="1" applyFont="1" applyAlignment="1">
      <alignment vertical="center"/>
    </xf>
    <xf numFmtId="0" fontId="0" fillId="0" borderId="0" xfId="0" applyAlignment="1">
      <alignment vertical="center"/>
    </xf>
    <xf numFmtId="0" fontId="33" fillId="0" borderId="0" xfId="0" applyFont="1" applyAlignment="1">
      <alignment vertical="center"/>
    </xf>
    <xf numFmtId="0" fontId="34" fillId="0" borderId="0" xfId="12" applyFont="1" applyAlignment="1">
      <alignment vertical="center"/>
    </xf>
    <xf numFmtId="168" fontId="44" fillId="0" borderId="0" xfId="0" applyNumberFormat="1" applyFont="1" applyAlignment="1">
      <alignment vertical="center"/>
    </xf>
    <xf numFmtId="0" fontId="29" fillId="2" borderId="1" xfId="18" applyFont="1" applyFill="1" applyBorder="1" applyAlignment="1">
      <alignment horizontal="center" vertical="center" wrapText="1"/>
    </xf>
    <xf numFmtId="0" fontId="13" fillId="0" borderId="1" xfId="12" applyBorder="1" applyAlignment="1">
      <alignment vertical="center"/>
    </xf>
    <xf numFmtId="0" fontId="48" fillId="5" borderId="4" xfId="18" applyFont="1" applyFill="1" applyBorder="1" applyAlignment="1">
      <alignment horizontal="right" vertical="center" wrapText="1" readingOrder="2"/>
    </xf>
    <xf numFmtId="0" fontId="48" fillId="5" borderId="4" xfId="18" applyFont="1" applyFill="1" applyBorder="1" applyAlignment="1">
      <alignment horizontal="right" vertical="center" wrapText="1"/>
    </xf>
    <xf numFmtId="0" fontId="49" fillId="2" borderId="4" xfId="19" applyFont="1" applyFill="1" applyBorder="1" applyAlignment="1">
      <alignment horizontal="center" vertical="center"/>
    </xf>
    <xf numFmtId="168" fontId="29" fillId="10" borderId="12" xfId="12" applyNumberFormat="1" applyFont="1" applyFill="1" applyBorder="1" applyAlignment="1" applyProtection="1">
      <alignment horizontal="center" vertical="center"/>
      <protection locked="0"/>
    </xf>
    <xf numFmtId="0" fontId="18" fillId="0" borderId="12" xfId="15" applyFont="1" applyBorder="1" applyAlignment="1">
      <alignment horizontal="center" vertical="center" wrapText="1"/>
    </xf>
    <xf numFmtId="168" fontId="31" fillId="0" borderId="33" xfId="21" applyNumberFormat="1" applyFont="1" applyFill="1" applyBorder="1" applyAlignment="1" applyProtection="1">
      <alignment horizontal="center" vertical="center"/>
    </xf>
    <xf numFmtId="49" fontId="17" fillId="0" borderId="25" xfId="44" applyNumberFormat="1" applyFont="1" applyBorder="1" applyAlignment="1">
      <alignment horizontal="center" vertical="center" wrapText="1"/>
    </xf>
    <xf numFmtId="0" fontId="17" fillId="0" borderId="25" xfId="24" applyFont="1" applyBorder="1" applyAlignment="1">
      <alignment horizontal="right" vertical="center" wrapText="1" readingOrder="2"/>
    </xf>
    <xf numFmtId="166" fontId="17" fillId="0" borderId="25" xfId="45" applyFont="1" applyFill="1" applyBorder="1" applyAlignment="1" applyProtection="1">
      <alignment horizontal="right" vertical="center"/>
    </xf>
    <xf numFmtId="0" fontId="17" fillId="0" borderId="25" xfId="24" applyFont="1" applyBorder="1" applyAlignment="1">
      <alignment horizontal="right" vertical="center"/>
    </xf>
    <xf numFmtId="0" fontId="17" fillId="0" borderId="25" xfId="15" applyFont="1" applyBorder="1" applyAlignment="1">
      <alignment horizontal="center" vertical="center" wrapText="1"/>
    </xf>
    <xf numFmtId="168" fontId="15" fillId="0" borderId="26" xfId="21" applyNumberFormat="1" applyFont="1" applyFill="1" applyBorder="1" applyAlignment="1" applyProtection="1">
      <alignment horizontal="center" vertical="center"/>
    </xf>
    <xf numFmtId="49" fontId="17" fillId="0" borderId="3" xfId="44" applyNumberFormat="1" applyFont="1" applyBorder="1" applyAlignment="1">
      <alignment horizontal="center" vertical="center" wrapText="1"/>
    </xf>
    <xf numFmtId="0" fontId="17" fillId="0" borderId="3" xfId="24" applyFont="1" applyBorder="1" applyAlignment="1">
      <alignment horizontal="right" vertical="center" wrapText="1" readingOrder="2"/>
    </xf>
    <xf numFmtId="166" fontId="17" fillId="0" borderId="3" xfId="45" applyFont="1" applyFill="1" applyBorder="1" applyAlignment="1" applyProtection="1">
      <alignment horizontal="right" vertical="center"/>
    </xf>
    <xf numFmtId="0" fontId="17" fillId="0" borderId="3" xfId="24" applyFont="1" applyBorder="1" applyAlignment="1">
      <alignment horizontal="right" vertical="center"/>
    </xf>
    <xf numFmtId="0" fontId="17" fillId="0" borderId="3" xfId="15" applyFont="1" applyBorder="1" applyAlignment="1">
      <alignment horizontal="center" vertical="center" wrapText="1"/>
    </xf>
    <xf numFmtId="168" fontId="15" fillId="0" borderId="28" xfId="21" applyNumberFormat="1" applyFont="1" applyFill="1" applyBorder="1" applyAlignment="1" applyProtection="1">
      <alignment horizontal="center" vertical="center"/>
    </xf>
    <xf numFmtId="49" fontId="17" fillId="0" borderId="30" xfId="44" applyNumberFormat="1" applyFont="1" applyBorder="1" applyAlignment="1">
      <alignment horizontal="center" vertical="center" wrapText="1"/>
    </xf>
    <xf numFmtId="0" fontId="17" fillId="0" borderId="30" xfId="24" applyFont="1" applyBorder="1" applyAlignment="1">
      <alignment horizontal="right" vertical="center" wrapText="1" readingOrder="2"/>
    </xf>
    <xf numFmtId="166" fontId="17" fillId="0" borderId="30" xfId="45" applyFont="1" applyFill="1" applyBorder="1" applyAlignment="1" applyProtection="1">
      <alignment horizontal="right" vertical="center"/>
    </xf>
    <xf numFmtId="0" fontId="17" fillId="0" borderId="30" xfId="24" applyFont="1" applyBorder="1" applyAlignment="1">
      <alignment horizontal="right" vertical="center" wrapText="1"/>
    </xf>
    <xf numFmtId="0" fontId="17" fillId="0" borderId="30" xfId="24" applyFont="1" applyBorder="1" applyAlignment="1">
      <alignment horizontal="right" vertical="center"/>
    </xf>
    <xf numFmtId="0" fontId="17" fillId="0" borderId="30" xfId="15" applyFont="1" applyBorder="1" applyAlignment="1">
      <alignment horizontal="center" vertical="center" wrapText="1"/>
    </xf>
    <xf numFmtId="168" fontId="15" fillId="0" borderId="31" xfId="21" applyNumberFormat="1" applyFont="1" applyFill="1" applyBorder="1" applyAlignment="1" applyProtection="1">
      <alignment horizontal="center" vertical="center"/>
    </xf>
    <xf numFmtId="43" fontId="17" fillId="0" borderId="25" xfId="8" applyFont="1" applyFill="1" applyBorder="1" applyAlignment="1">
      <alignment horizontal="right" vertical="center" wrapText="1" readingOrder="2"/>
    </xf>
    <xf numFmtId="43" fontId="17" fillId="0" borderId="25" xfId="8" applyFont="1" applyFill="1" applyBorder="1" applyAlignment="1">
      <alignment horizontal="right" vertical="center" wrapText="1"/>
    </xf>
    <xf numFmtId="167" fontId="17" fillId="0" borderId="25" xfId="8" applyNumberFormat="1" applyFont="1" applyFill="1" applyBorder="1" applyAlignment="1" applyProtection="1">
      <alignment horizontal="left" vertical="center" readingOrder="1"/>
    </xf>
    <xf numFmtId="167" fontId="17" fillId="0" borderId="26" xfId="8" applyNumberFormat="1" applyFont="1" applyFill="1" applyBorder="1" applyAlignment="1" applyProtection="1">
      <alignment horizontal="center" vertical="center"/>
    </xf>
    <xf numFmtId="43" fontId="17" fillId="0" borderId="3" xfId="8" applyFont="1" applyFill="1" applyBorder="1" applyAlignment="1">
      <alignment horizontal="right" vertical="center" wrapText="1" readingOrder="2"/>
    </xf>
    <xf numFmtId="43" fontId="17" fillId="0" borderId="3" xfId="8" applyFont="1" applyFill="1" applyBorder="1" applyAlignment="1">
      <alignment horizontal="right" vertical="center" wrapText="1"/>
    </xf>
    <xf numFmtId="170" fontId="17" fillId="0" borderId="3" xfId="8" applyNumberFormat="1" applyFont="1" applyFill="1" applyBorder="1" applyAlignment="1" applyProtection="1">
      <alignment horizontal="left" vertical="center" readingOrder="1"/>
    </xf>
    <xf numFmtId="167" fontId="17" fillId="0" borderId="3" xfId="8" applyNumberFormat="1" applyFont="1" applyFill="1" applyBorder="1" applyAlignment="1">
      <alignment horizontal="center" vertical="center" wrapText="1"/>
    </xf>
    <xf numFmtId="167" fontId="17" fillId="0" borderId="28" xfId="8" applyNumberFormat="1" applyFont="1" applyFill="1" applyBorder="1" applyAlignment="1" applyProtection="1">
      <alignment horizontal="center" vertical="center"/>
    </xf>
    <xf numFmtId="167" fontId="17" fillId="0" borderId="3" xfId="8" applyNumberFormat="1" applyFont="1" applyFill="1" applyBorder="1" applyAlignment="1" applyProtection="1">
      <alignment horizontal="left" vertical="center" readingOrder="1"/>
    </xf>
    <xf numFmtId="43" fontId="17" fillId="0" borderId="3" xfId="28" applyFont="1" applyFill="1" applyBorder="1" applyAlignment="1">
      <alignment horizontal="right" vertical="center" wrapText="1" readingOrder="2"/>
    </xf>
    <xf numFmtId="43" fontId="17" fillId="0" borderId="3" xfId="28" applyFont="1" applyFill="1" applyBorder="1" applyAlignment="1">
      <alignment horizontal="right" vertical="center" wrapText="1"/>
    </xf>
    <xf numFmtId="0" fontId="17" fillId="0" borderId="3" xfId="8" applyNumberFormat="1" applyFont="1" applyFill="1" applyBorder="1" applyAlignment="1">
      <alignment horizontal="right" vertical="center" wrapText="1"/>
    </xf>
    <xf numFmtId="0" fontId="12" fillId="0" borderId="1" xfId="15" applyFont="1" applyBorder="1" applyAlignment="1">
      <alignment horizontal="right" vertical="center"/>
    </xf>
    <xf numFmtId="167" fontId="17" fillId="0" borderId="3" xfId="28" applyNumberFormat="1" applyFont="1" applyFill="1" applyBorder="1" applyAlignment="1" applyProtection="1">
      <alignment horizontal="left" vertical="center" readingOrder="1"/>
    </xf>
    <xf numFmtId="167" fontId="17" fillId="0" borderId="3" xfId="28" applyNumberFormat="1" applyFont="1" applyFill="1" applyBorder="1" applyAlignment="1">
      <alignment horizontal="center" vertical="center" wrapText="1"/>
    </xf>
    <xf numFmtId="167" fontId="17" fillId="0" borderId="28" xfId="28" applyNumberFormat="1" applyFont="1" applyFill="1" applyBorder="1" applyAlignment="1" applyProtection="1">
      <alignment horizontal="center" vertical="center"/>
    </xf>
    <xf numFmtId="43" fontId="17" fillId="0" borderId="30" xfId="28" applyFont="1" applyFill="1" applyBorder="1" applyAlignment="1">
      <alignment horizontal="right" vertical="center" wrapText="1" readingOrder="2"/>
    </xf>
    <xf numFmtId="43" fontId="17" fillId="0" borderId="30" xfId="28" applyFont="1" applyFill="1" applyBorder="1" applyAlignment="1">
      <alignment horizontal="right" vertical="center" wrapText="1"/>
    </xf>
    <xf numFmtId="0" fontId="17" fillId="0" borderId="30" xfId="8" applyNumberFormat="1" applyFont="1" applyFill="1" applyBorder="1" applyAlignment="1">
      <alignment horizontal="right" vertical="center" wrapText="1"/>
    </xf>
    <xf numFmtId="0" fontId="4" fillId="0" borderId="20" xfId="15" applyFont="1" applyBorder="1" applyAlignment="1">
      <alignment horizontal="right" vertical="center"/>
    </xf>
    <xf numFmtId="167" fontId="17" fillId="0" borderId="30" xfId="28" applyNumberFormat="1" applyFont="1" applyFill="1" applyBorder="1" applyAlignment="1" applyProtection="1">
      <alignment horizontal="left" vertical="center" readingOrder="1"/>
    </xf>
    <xf numFmtId="167" fontId="17" fillId="0" borderId="30" xfId="28" applyNumberFormat="1" applyFont="1" applyFill="1" applyBorder="1" applyAlignment="1">
      <alignment horizontal="center" vertical="center" wrapText="1"/>
    </xf>
    <xf numFmtId="167" fontId="17" fillId="0" borderId="31" xfId="28" applyNumberFormat="1" applyFont="1" applyFill="1" applyBorder="1" applyAlignment="1" applyProtection="1">
      <alignment horizontal="center" vertical="center"/>
    </xf>
    <xf numFmtId="0" fontId="13" fillId="0" borderId="0" xfId="12" applyAlignment="1">
      <alignment vertical="center" readingOrder="2"/>
    </xf>
    <xf numFmtId="168" fontId="13" fillId="0" borderId="0" xfId="12" applyNumberFormat="1" applyAlignment="1">
      <alignment horizontal="center" vertical="center"/>
    </xf>
    <xf numFmtId="168" fontId="29" fillId="10" borderId="11" xfId="12" applyNumberFormat="1" applyFont="1" applyFill="1" applyBorder="1" applyAlignment="1" applyProtection="1">
      <alignment horizontal="center" vertical="center"/>
      <protection locked="0"/>
    </xf>
    <xf numFmtId="0" fontId="2" fillId="0" borderId="0" xfId="12" applyFont="1" applyAlignment="1">
      <alignment horizontal="center" vertical="center"/>
    </xf>
    <xf numFmtId="167" fontId="20" fillId="13" borderId="25" xfId="8" applyNumberFormat="1" applyFont="1" applyFill="1" applyBorder="1" applyAlignment="1">
      <alignment horizontal="center" vertical="center" wrapText="1"/>
    </xf>
    <xf numFmtId="0" fontId="17" fillId="0" borderId="25" xfId="24" applyFont="1" applyBorder="1" applyAlignment="1">
      <alignment vertical="center" wrapText="1"/>
    </xf>
    <xf numFmtId="0" fontId="17" fillId="0" borderId="3" xfId="24" applyFont="1" applyBorder="1" applyAlignment="1">
      <alignment vertical="center" wrapText="1"/>
    </xf>
    <xf numFmtId="0" fontId="21" fillId="13" borderId="3" xfId="78" applyFont="1" applyFill="1" applyBorder="1" applyAlignment="1">
      <alignment horizontal="center" vertical="top" wrapText="1"/>
    </xf>
    <xf numFmtId="167" fontId="17" fillId="0" borderId="25" xfId="8" applyNumberFormat="1" applyFont="1" applyFill="1" applyBorder="1" applyAlignment="1" applyProtection="1">
      <alignment horizontal="left" wrapText="1"/>
    </xf>
    <xf numFmtId="167" fontId="17" fillId="0" borderId="3" xfId="8" applyNumberFormat="1" applyFont="1" applyFill="1" applyBorder="1" applyAlignment="1" applyProtection="1">
      <alignment horizontal="left" wrapText="1"/>
    </xf>
    <xf numFmtId="167" fontId="17" fillId="0" borderId="3" xfId="8" applyNumberFormat="1" applyFont="1" applyFill="1" applyBorder="1" applyAlignment="1" applyProtection="1">
      <alignment horizontal="left" readingOrder="1"/>
    </xf>
    <xf numFmtId="167" fontId="17" fillId="0" borderId="30" xfId="8" applyNumberFormat="1" applyFont="1" applyFill="1" applyBorder="1" applyAlignment="1" applyProtection="1">
      <alignment horizontal="left" readingOrder="1"/>
    </xf>
    <xf numFmtId="0" fontId="1" fillId="0" borderId="0" xfId="12" applyFont="1" applyAlignment="1">
      <alignment horizontal="center" vertical="center"/>
    </xf>
    <xf numFmtId="168" fontId="26" fillId="7" borderId="7" xfId="0" applyNumberFormat="1" applyFont="1" applyFill="1" applyBorder="1" applyAlignment="1">
      <alignment horizontal="center" vertical="center"/>
    </xf>
    <xf numFmtId="168" fontId="26" fillId="6" borderId="7" xfId="0" applyNumberFormat="1" applyFont="1" applyFill="1" applyBorder="1" applyAlignment="1">
      <alignment horizontal="center" vertical="center"/>
    </xf>
    <xf numFmtId="0" fontId="28" fillId="3" borderId="0" xfId="17" applyFont="1" applyFill="1" applyAlignment="1">
      <alignment horizontal="center" vertical="center" wrapText="1"/>
    </xf>
    <xf numFmtId="0" fontId="27" fillId="3" borderId="8" xfId="18" applyFont="1" applyFill="1" applyBorder="1" applyAlignment="1">
      <alignment horizontal="right" vertical="center"/>
    </xf>
    <xf numFmtId="0" fontId="27" fillId="3" borderId="10" xfId="18" applyFont="1" applyFill="1" applyBorder="1" applyAlignment="1">
      <alignment horizontal="right" vertical="center"/>
    </xf>
    <xf numFmtId="0" fontId="27" fillId="3" borderId="9" xfId="18" applyFont="1" applyFill="1" applyBorder="1" applyAlignment="1">
      <alignment horizontal="right" vertical="center"/>
    </xf>
    <xf numFmtId="168" fontId="30" fillId="3" borderId="7" xfId="0" applyNumberFormat="1" applyFont="1" applyFill="1" applyBorder="1" applyAlignment="1">
      <alignment horizontal="center" vertical="center"/>
    </xf>
    <xf numFmtId="0" fontId="26" fillId="8" borderId="8" xfId="18" applyFont="1" applyFill="1" applyBorder="1" applyAlignment="1">
      <alignment horizontal="right" vertical="center"/>
    </xf>
    <xf numFmtId="0" fontId="26" fillId="8" borderId="10" xfId="18" applyFont="1" applyFill="1" applyBorder="1" applyAlignment="1">
      <alignment horizontal="right" vertical="center"/>
    </xf>
    <xf numFmtId="0" fontId="26" fillId="8" borderId="9" xfId="18" applyFont="1" applyFill="1" applyBorder="1" applyAlignment="1">
      <alignment horizontal="right" vertical="center"/>
    </xf>
    <xf numFmtId="0" fontId="26" fillId="6" borderId="8" xfId="18" applyFont="1" applyFill="1" applyBorder="1" applyAlignment="1">
      <alignment horizontal="right" vertical="center"/>
    </xf>
    <xf numFmtId="0" fontId="26" fillId="6" borderId="10" xfId="18" applyFont="1" applyFill="1" applyBorder="1" applyAlignment="1">
      <alignment horizontal="right" vertical="center"/>
    </xf>
    <xf numFmtId="0" fontId="26" fillId="6" borderId="9" xfId="18" applyFont="1" applyFill="1" applyBorder="1" applyAlignment="1">
      <alignment horizontal="right" vertical="center"/>
    </xf>
    <xf numFmtId="49" fontId="45" fillId="4" borderId="24" xfId="15" applyNumberFormat="1" applyFont="1" applyFill="1" applyBorder="1" applyAlignment="1">
      <alignment horizontal="center" vertical="center" wrapText="1" readingOrder="2"/>
    </xf>
    <xf numFmtId="49" fontId="45" fillId="4" borderId="27" xfId="15" applyNumberFormat="1" applyFont="1" applyFill="1" applyBorder="1" applyAlignment="1">
      <alignment horizontal="center" vertical="center" wrapText="1" readingOrder="2"/>
    </xf>
    <xf numFmtId="49" fontId="45" fillId="4" borderId="29" xfId="15" applyNumberFormat="1" applyFont="1" applyFill="1" applyBorder="1" applyAlignment="1">
      <alignment horizontal="center" vertical="center" wrapText="1" readingOrder="2"/>
    </xf>
    <xf numFmtId="0" fontId="45" fillId="0" borderId="25" xfId="15" applyFont="1" applyBorder="1" applyAlignment="1">
      <alignment horizontal="center" vertical="center" wrapText="1" readingOrder="2"/>
    </xf>
    <xf numFmtId="0" fontId="45" fillId="0" borderId="3" xfId="15" applyFont="1" applyBorder="1" applyAlignment="1">
      <alignment horizontal="center" vertical="center" wrapText="1" readingOrder="2"/>
    </xf>
    <xf numFmtId="0" fontId="45" fillId="0" borderId="30" xfId="15" applyFont="1" applyBorder="1" applyAlignment="1">
      <alignment horizontal="center" vertical="center" wrapText="1" readingOrder="2"/>
    </xf>
    <xf numFmtId="168" fontId="30" fillId="0" borderId="1" xfId="0" applyNumberFormat="1" applyFont="1" applyBorder="1" applyAlignment="1">
      <alignment horizontal="center" vertical="center" wrapText="1"/>
    </xf>
    <xf numFmtId="166" fontId="21" fillId="0" borderId="1" xfId="21" applyFont="1" applyBorder="1" applyAlignment="1">
      <alignment horizontal="right" vertical="center" readingOrder="2"/>
    </xf>
    <xf numFmtId="0" fontId="15" fillId="0" borderId="12" xfId="12" applyFont="1" applyBorder="1" applyAlignment="1">
      <alignment horizontal="right" vertical="center" wrapText="1"/>
    </xf>
    <xf numFmtId="49" fontId="45" fillId="6" borderId="24" xfId="18" applyNumberFormat="1" applyFont="1" applyFill="1" applyBorder="1" applyAlignment="1">
      <alignment horizontal="center" vertical="center" wrapText="1"/>
    </xf>
    <xf numFmtId="49" fontId="45" fillId="6" borderId="27" xfId="18" applyNumberFormat="1" applyFont="1" applyFill="1" applyBorder="1" applyAlignment="1">
      <alignment horizontal="center" vertical="center" wrapText="1"/>
    </xf>
    <xf numFmtId="49" fontId="45" fillId="6" borderId="29" xfId="18" applyNumberFormat="1" applyFont="1" applyFill="1" applyBorder="1" applyAlignment="1">
      <alignment horizontal="center" vertical="center" wrapText="1"/>
    </xf>
    <xf numFmtId="0" fontId="45" fillId="0" borderId="25" xfId="18" applyFont="1" applyBorder="1" applyAlignment="1">
      <alignment horizontal="center" vertical="center" wrapText="1"/>
    </xf>
    <xf numFmtId="0" fontId="45" fillId="0" borderId="3" xfId="18" applyFont="1" applyBorder="1" applyAlignment="1">
      <alignment horizontal="center" vertical="center" wrapText="1"/>
    </xf>
    <xf numFmtId="0" fontId="45" fillId="0" borderId="30" xfId="18" applyFont="1" applyBorder="1" applyAlignment="1">
      <alignment horizontal="center" vertical="center" wrapText="1"/>
    </xf>
    <xf numFmtId="0" fontId="50" fillId="0" borderId="1" xfId="0" applyFont="1" applyBorder="1" applyAlignment="1">
      <alignment horizontal="right"/>
    </xf>
    <xf numFmtId="0" fontId="30" fillId="0" borderId="1" xfId="18" applyFont="1" applyBorder="1" applyAlignment="1">
      <alignment horizontal="right" vertical="center"/>
    </xf>
    <xf numFmtId="168" fontId="30" fillId="0" borderId="1" xfId="0" applyNumberFormat="1" applyFont="1" applyBorder="1" applyAlignment="1">
      <alignment horizontal="center" vertical="center"/>
    </xf>
    <xf numFmtId="0" fontId="41" fillId="3" borderId="1" xfId="18" applyFont="1" applyFill="1" applyBorder="1" applyAlignment="1">
      <alignment horizontal="right" vertical="center"/>
    </xf>
    <xf numFmtId="168" fontId="41" fillId="3" borderId="1" xfId="0" applyNumberFormat="1" applyFont="1" applyFill="1" applyBorder="1" applyAlignment="1">
      <alignment horizontal="center" vertical="center"/>
    </xf>
    <xf numFmtId="49" fontId="22" fillId="4" borderId="24" xfId="15" applyNumberFormat="1" applyFont="1" applyFill="1" applyBorder="1" applyAlignment="1">
      <alignment horizontal="center" vertical="center" wrapText="1" readingOrder="2"/>
    </xf>
    <xf numFmtId="49" fontId="22" fillId="4" borderId="27" xfId="15" applyNumberFormat="1" applyFont="1" applyFill="1" applyBorder="1" applyAlignment="1">
      <alignment horizontal="center" vertical="center" wrapText="1" readingOrder="2"/>
    </xf>
    <xf numFmtId="49" fontId="22" fillId="4" borderId="29" xfId="15" applyNumberFormat="1" applyFont="1" applyFill="1" applyBorder="1" applyAlignment="1">
      <alignment horizontal="center" vertical="center" wrapText="1" readingOrder="2"/>
    </xf>
    <xf numFmtId="49" fontId="22" fillId="6" borderId="24" xfId="18" applyNumberFormat="1" applyFont="1" applyFill="1" applyBorder="1" applyAlignment="1">
      <alignment horizontal="center" vertical="center" wrapText="1"/>
    </xf>
    <xf numFmtId="49" fontId="22" fillId="6" borderId="27" xfId="18" applyNumberFormat="1" applyFont="1" applyFill="1" applyBorder="1" applyAlignment="1">
      <alignment horizontal="center" vertical="center" wrapText="1"/>
    </xf>
    <xf numFmtId="49" fontId="22" fillId="6" borderId="29" xfId="18" applyNumberFormat="1" applyFont="1" applyFill="1" applyBorder="1" applyAlignment="1">
      <alignment horizontal="center" vertical="center" wrapText="1"/>
    </xf>
    <xf numFmtId="0" fontId="32" fillId="3" borderId="1" xfId="18" applyFont="1" applyFill="1" applyBorder="1" applyAlignment="1">
      <alignment horizontal="right" vertical="center"/>
    </xf>
    <xf numFmtId="49" fontId="22" fillId="6" borderId="14" xfId="18" applyNumberFormat="1" applyFont="1" applyFill="1" applyBorder="1" applyAlignment="1">
      <alignment horizontal="center" vertical="center" wrapText="1"/>
    </xf>
    <xf numFmtId="49" fontId="22" fillId="6" borderId="17" xfId="18" applyNumberFormat="1" applyFont="1" applyFill="1" applyBorder="1" applyAlignment="1">
      <alignment horizontal="center" vertical="center" wrapText="1"/>
    </xf>
    <xf numFmtId="49" fontId="22" fillId="6" borderId="19" xfId="18" applyNumberFormat="1" applyFont="1" applyFill="1" applyBorder="1" applyAlignment="1">
      <alignment horizontal="center" vertical="center" wrapText="1"/>
    </xf>
    <xf numFmtId="0" fontId="45" fillId="0" borderId="15" xfId="18" applyFont="1" applyBorder="1" applyAlignment="1">
      <alignment horizontal="center" vertical="center" wrapText="1"/>
    </xf>
    <xf numFmtId="0" fontId="45" fillId="0" borderId="1" xfId="18" applyFont="1" applyBorder="1" applyAlignment="1">
      <alignment horizontal="center" vertical="center" wrapText="1"/>
    </xf>
    <xf numFmtId="0" fontId="45" fillId="0" borderId="20" xfId="18" applyFont="1" applyBorder="1" applyAlignment="1">
      <alignment horizontal="center" vertical="center" wrapText="1"/>
    </xf>
    <xf numFmtId="1" fontId="22" fillId="4" borderId="14" xfId="15" applyNumberFormat="1" applyFont="1" applyFill="1" applyBorder="1" applyAlignment="1">
      <alignment horizontal="center" vertical="top" wrapText="1" readingOrder="2"/>
    </xf>
    <xf numFmtId="1" fontId="22" fillId="4" borderId="17" xfId="15" applyNumberFormat="1" applyFont="1" applyFill="1" applyBorder="1" applyAlignment="1">
      <alignment horizontal="center" vertical="top" wrapText="1" readingOrder="2"/>
    </xf>
    <xf numFmtId="1" fontId="22" fillId="4" borderId="19" xfId="15" applyNumberFormat="1" applyFont="1" applyFill="1" applyBorder="1" applyAlignment="1">
      <alignment horizontal="center" vertical="top" wrapText="1" readingOrder="2"/>
    </xf>
    <xf numFmtId="166" fontId="21" fillId="0" borderId="34" xfId="21" applyFont="1" applyBorder="1" applyAlignment="1">
      <alignment horizontal="right" vertical="center" readingOrder="2"/>
    </xf>
    <xf numFmtId="166" fontId="21" fillId="0" borderId="15" xfId="21" applyFont="1" applyBorder="1" applyAlignment="1">
      <alignment horizontal="right" vertical="center" readingOrder="2"/>
    </xf>
    <xf numFmtId="0" fontId="46" fillId="0" borderId="12" xfId="24" applyFont="1" applyBorder="1" applyAlignment="1">
      <alignment horizontal="right" vertical="center" wrapText="1"/>
    </xf>
    <xf numFmtId="0" fontId="45" fillId="0" borderId="22" xfId="15" applyFont="1" applyBorder="1" applyAlignment="1">
      <alignment horizontal="center" vertical="top" wrapText="1" readingOrder="2"/>
    </xf>
    <xf numFmtId="0" fontId="45" fillId="0" borderId="2" xfId="15" applyFont="1" applyBorder="1" applyAlignment="1">
      <alignment horizontal="center" vertical="top" wrapText="1" readingOrder="2"/>
    </xf>
    <xf numFmtId="0" fontId="45" fillId="0" borderId="23" xfId="15" applyFont="1" applyBorder="1" applyAlignment="1">
      <alignment horizontal="center" vertical="top" wrapText="1" readingOrder="2"/>
    </xf>
    <xf numFmtId="168" fontId="45" fillId="3" borderId="1" xfId="0" applyNumberFormat="1" applyFont="1" applyFill="1" applyBorder="1" applyAlignment="1">
      <alignment horizontal="center" vertical="center"/>
    </xf>
  </cellXfs>
  <cellStyles count="154">
    <cellStyle name="Comma" xfId="8" builtinId="3"/>
    <cellStyle name="Comma 2" xfId="2" xr:uid="{6A950E1A-0A56-42EB-BAB6-90573718DEF9}"/>
    <cellStyle name="Comma 2 2" xfId="5" xr:uid="{93F95A3A-AF27-4CA7-93A4-A676582A63E8}"/>
    <cellStyle name="Comma 2 2 2" xfId="28" xr:uid="{7A7BFF41-5D9E-4563-9931-B81A5BB5E46C}"/>
    <cellStyle name="Comma 2 2 2 2" xfId="56" xr:uid="{43141A94-1772-4A31-B6BA-702475F18CD2}"/>
    <cellStyle name="Comma 2 2 2 2 2" xfId="128" xr:uid="{3B53A0FE-FD9E-4924-9190-366F9C8E5DF7}"/>
    <cellStyle name="Comma 2 2 2 3" xfId="104" xr:uid="{EFB59304-0BAF-49F0-8954-B8F212C77B48}"/>
    <cellStyle name="Comma 2 2 3" xfId="48" xr:uid="{F41229ED-275E-4141-8718-9EB256019162}"/>
    <cellStyle name="Comma 2 2 3 2" xfId="120" xr:uid="{394AF049-D3E0-4E66-BB50-15E28A90FE47}"/>
    <cellStyle name="Comma 2 2 4" xfId="92" xr:uid="{CFD6E5B8-4117-42CE-90C7-6B7D88F400EA}"/>
    <cellStyle name="Comma 2 3" xfId="25" xr:uid="{1B3CB68B-E250-4E4F-AED2-92EA86AC6403}"/>
    <cellStyle name="Comma 2 4" xfId="21" xr:uid="{63C25B87-3405-449C-8B6E-7CBF4332D2AA}"/>
    <cellStyle name="Comma 2 4 2" xfId="41" xr:uid="{F4292FEF-FAC6-4009-81A7-AEED4A2B7AFB}"/>
    <cellStyle name="Comma 2 4 2 2" xfId="65" xr:uid="{33484675-8477-44B8-9AF3-28F9EA4C402D}"/>
    <cellStyle name="Comma 2 4 2 2 2" xfId="137" xr:uid="{D9E01C98-82D7-4138-8679-507E72FA2344}"/>
    <cellStyle name="Comma 2 4 2 3" xfId="113" xr:uid="{7364FD2B-A240-44B3-8AE8-9099DB1C7439}"/>
    <cellStyle name="Comma 2 4 3" xfId="45" xr:uid="{F7D9F3C3-176F-4CBA-AF5C-F8D0FF006950}"/>
    <cellStyle name="Comma 2 4 3 2" xfId="86" xr:uid="{071C7D07-1B7B-4844-B688-D7416799E9D1}"/>
    <cellStyle name="Comma 2 4 3 2 2" xfId="151" xr:uid="{A86498B0-C1D4-4EAE-8200-61E3CD7CD4FB}"/>
    <cellStyle name="Comma 2 4 3 3" xfId="117" xr:uid="{4F08CD94-79A4-4189-8A88-7EF2268BEC0E}"/>
    <cellStyle name="Comma 2 4 4" xfId="53" xr:uid="{924CEFE9-54E4-433A-AA48-9791E9B3757D}"/>
    <cellStyle name="Comma 2 4 4 2" xfId="125" xr:uid="{A96FD7CC-6A0E-4B7C-830B-99C7724761DF}"/>
    <cellStyle name="Comma 2 4 5" xfId="70" xr:uid="{4C17ECBF-197D-45A2-9445-2BD2C0B5FAE8}"/>
    <cellStyle name="Comma 2 4 5 2" xfId="141" xr:uid="{D2B2A0B5-5AE3-413E-965B-2FC6D9658180}"/>
    <cellStyle name="Comma 2 4 6" xfId="84" xr:uid="{B68847AE-CE09-4983-9902-58A62BFA160D}"/>
    <cellStyle name="Comma 2 4 6 2" xfId="149" xr:uid="{BEA4CE73-A413-4291-B446-6B2B40C9EE00}"/>
    <cellStyle name="Comma 2 4 7" xfId="101" xr:uid="{944614B1-E0AA-4235-BEC4-7FEEFF3606FA}"/>
    <cellStyle name="Comma 2 5" xfId="76" xr:uid="{3F6069FE-3CDE-4459-BDE8-074E9AEA5435}"/>
    <cellStyle name="Comma 2 5 2" xfId="144" xr:uid="{D83056C3-1E5F-4BD4-8393-44A01B93A44C}"/>
    <cellStyle name="Comma 3" xfId="31" xr:uid="{09870912-41BF-496D-A7C0-520BE9313760}"/>
    <cellStyle name="Comma 3 2" xfId="58" xr:uid="{3D5CAC89-3CCE-4D96-BF45-407F8C8DD74A}"/>
    <cellStyle name="Comma 3 2 2" xfId="130" xr:uid="{9B43259B-72B5-4952-9E37-776E79C71732}"/>
    <cellStyle name="Comma 3 3" xfId="81" xr:uid="{5A93A073-4CC9-44BA-9F52-7CF727D056E6}"/>
    <cellStyle name="Comma 3 4" xfId="106" xr:uid="{2A5318AB-4C92-4808-A569-C47DB0B34E81}"/>
    <cellStyle name="Comma 4" xfId="50" xr:uid="{19AE9611-E1F0-44D9-A53E-55F746C03825}"/>
    <cellStyle name="Comma 4 2" xfId="87" xr:uid="{D03720BA-9D64-4BA7-824F-FF5750AF2789}"/>
    <cellStyle name="Comma 4 3" xfId="122" xr:uid="{9611C369-D09A-4811-ABDE-8EB3A8DA69F1}"/>
    <cellStyle name="Comma 5" xfId="90" xr:uid="{8DA9808F-4748-45F7-A8E6-EEA9F152FEF0}"/>
    <cellStyle name="Comma 5 2" xfId="153" xr:uid="{B435801F-0C90-4D91-8523-5FDA73EDBD8C}"/>
    <cellStyle name="Comma 6" xfId="79" xr:uid="{CC53F9BB-812F-4136-906F-A6842F53A226}"/>
    <cellStyle name="Comma 6 2" xfId="146" xr:uid="{D7BAD8F0-62B7-41A8-BCF3-E59681376984}"/>
    <cellStyle name="Comma 7" xfId="94" xr:uid="{EEEFEF13-12DF-4FA1-8406-02BAB83FF299}"/>
    <cellStyle name="Currency 2" xfId="7" xr:uid="{ED41E286-D9AC-4262-B0F9-120F6B940DAA}"/>
    <cellStyle name="Currency 2 2" xfId="30" xr:uid="{98DEFECD-D73A-4DD6-A954-2B78B90B32BC}"/>
    <cellStyle name="Currency 2 2 2" xfId="57" xr:uid="{A8B6D4F3-C4AB-48C6-83A1-16410F239C53}"/>
    <cellStyle name="Currency 2 2 2 2" xfId="129" xr:uid="{6FAFC3C0-7F3C-4D23-A2B9-BA21871E9D8A}"/>
    <cellStyle name="Currency 2 2 3" xfId="105" xr:uid="{15332E94-FA61-428D-B4E4-296F94335706}"/>
    <cellStyle name="Currency 2 3" xfId="49" xr:uid="{CB32E7FE-9FAB-45F1-A054-0A918C22F3AB}"/>
    <cellStyle name="Currency 2 3 2" xfId="121" xr:uid="{2C632D34-E662-4C10-A170-8B4349CE3C08}"/>
    <cellStyle name="Currency 2 4" xfId="88" xr:uid="{A1985C0F-2997-4F52-AF02-B5D35727788E}"/>
    <cellStyle name="Currency 2 5" xfId="93" xr:uid="{3F1D5036-14AE-4870-820F-8E12F252F379}"/>
    <cellStyle name="Currency 3" xfId="67" xr:uid="{D8A6BF29-CFF1-4C0D-843F-7FC5ECFABFE3}"/>
    <cellStyle name="Currency 4" xfId="77" xr:uid="{66E5E2B4-0044-408B-A929-B806CF1AF10C}"/>
    <cellStyle name="Normal" xfId="0" builtinId="0"/>
    <cellStyle name="Normal 12 3" xfId="20" xr:uid="{2C732469-5160-4C2A-882A-38801B294746}"/>
    <cellStyle name="Normal 12 3 2" xfId="40" xr:uid="{9E46FF6E-3BB2-4A3B-8B4D-FA64D0A0E025}"/>
    <cellStyle name="Normal 12 3 2 2" xfId="64" xr:uid="{01E5287E-FAAE-4911-A1B1-B16E499CBE2A}"/>
    <cellStyle name="Normal 12 3 2 2 2" xfId="136" xr:uid="{7BE93FAB-757F-43F1-AAA1-419086693405}"/>
    <cellStyle name="Normal 12 3 2 3" xfId="112" xr:uid="{CB0239C6-261F-4B85-9BD2-9CB452332274}"/>
    <cellStyle name="Normal 12 3 3" xfId="52" xr:uid="{1E2CFC69-3517-4F90-B987-8EA2D5E73409}"/>
    <cellStyle name="Normal 12 3 3 2" xfId="124" xr:uid="{E6482900-ABCE-48B6-BD14-2AE93F5A6240}"/>
    <cellStyle name="Normal 12 3 4" xfId="100" xr:uid="{B9C35AD2-15DD-4B0B-9CF1-68BF419001E7}"/>
    <cellStyle name="Normal 2" xfId="1" xr:uid="{583780E6-831B-4D78-B6DF-1D60867B0698}"/>
    <cellStyle name="Normal 2 2" xfId="12" xr:uid="{E30BD4D5-B854-45F2-A408-B8307C183FF6}"/>
    <cellStyle name="Normal 2 2 2" xfId="19" xr:uid="{118BEAFD-7973-4EB9-8E0C-A2864CF0DC95}"/>
    <cellStyle name="Normal 2 2 3" xfId="33" xr:uid="{D0B64A54-26C2-42CE-92A6-39CDCA80A2BC}"/>
    <cellStyle name="Normal 2 2 3 2" xfId="59" xr:uid="{1C3FBDC8-DA70-41EE-B230-43EE7B9220D1}"/>
    <cellStyle name="Normal 2 2 3 2 2" xfId="131" xr:uid="{C6BA009F-6FFE-4DDA-8641-C4766AF7A89A}"/>
    <cellStyle name="Normal 2 2 3 3" xfId="107" xr:uid="{CD488283-4497-4560-9000-A36B39CCA6FD}"/>
    <cellStyle name="Normal 2 2 4" xfId="51" xr:uid="{E3B23536-067C-4A74-ACF1-7AE275F2E240}"/>
    <cellStyle name="Normal 2 2 4 2" xfId="123" xr:uid="{CCF7FDD2-9E93-4887-9E01-15AD03C7175B}"/>
    <cellStyle name="Normal 2 2 5" xfId="73" xr:uid="{321C57EC-2D27-47B4-BEEA-98CFB14A295C}"/>
    <cellStyle name="Normal 2 2 6" xfId="95" xr:uid="{67830646-A118-4455-9822-8081DFCDBFC4}"/>
    <cellStyle name="Normal 2 3" xfId="16" xr:uid="{258A20F8-DA37-45C4-A848-3D94F5E38388}"/>
    <cellStyle name="Normal 2 3 2" xfId="18" xr:uid="{379D1082-2E3F-493D-A862-026FB054473F}"/>
    <cellStyle name="Normal 2 3 2 2" xfId="39" xr:uid="{A3B724D6-CB53-4A80-B910-48F974E7D461}"/>
    <cellStyle name="Normal 2 3 2 2 2" xfId="63" xr:uid="{39389215-AC8D-4847-9058-4AA943511FA2}"/>
    <cellStyle name="Normal 2 3 2 2 2 2" xfId="135" xr:uid="{287AF76D-E87A-4F97-96EB-E8BEC8B7DBED}"/>
    <cellStyle name="Normal 2 3 2 2 3" xfId="111" xr:uid="{7518C926-E1C8-4CC8-B173-43C180FEEDF0}"/>
    <cellStyle name="Normal 2 3 2 3" xfId="44" xr:uid="{D72410CC-3937-4AC0-950A-F618B29E3BE7}"/>
    <cellStyle name="Normal 2 3 2 3 2" xfId="85" xr:uid="{A8BEB40A-AACD-4E42-877F-0C3E4ED2EF4E}"/>
    <cellStyle name="Normal 2 3 2 3 2 2" xfId="150" xr:uid="{BDC01779-E42C-4B15-9F6F-D918697BA600}"/>
    <cellStyle name="Normal 2 3 2 3 3" xfId="116" xr:uid="{418E2154-0028-49C9-97A7-FA662678C345}"/>
    <cellStyle name="Normal 2 3 2 4" xfId="69" xr:uid="{8AEF96F5-0E58-4F28-959D-530761C0573E}"/>
    <cellStyle name="Normal 2 3 2 4 2" xfId="140" xr:uid="{37FAF5A5-3391-4C33-981B-A62451327924}"/>
    <cellStyle name="Normal 2 3 2 5" xfId="83" xr:uid="{C40FF2E3-DCED-4B16-9B1F-E6D29D2D2DF1}"/>
    <cellStyle name="Normal 2 3 2 5 2" xfId="148" xr:uid="{48F80689-D6AD-4969-BE63-F3408E3DCD30}"/>
    <cellStyle name="Normal 2 3 2 6" xfId="99" xr:uid="{0F109DD4-FCF8-4440-A07B-EFA06E95A5A7}"/>
    <cellStyle name="Normal 2 3 3" xfId="37" xr:uid="{F1B712CA-8C9D-4CCC-B685-592F8BBCE150}"/>
    <cellStyle name="Normal 2 3 3 2" xfId="61" xr:uid="{38D93D43-44B8-41F0-BE3F-0BE9F4F089B4}"/>
    <cellStyle name="Normal 2 3 3 2 2" xfId="133" xr:uid="{C0919EB6-2799-4D2F-B754-5735B58A51F8}"/>
    <cellStyle name="Normal 2 3 3 3" xfId="109" xr:uid="{34903491-C453-4B6D-BFC6-5AE57F07016E}"/>
    <cellStyle name="Normal 2 3 4" xfId="97" xr:uid="{1EC57E99-3C18-466F-98ED-1E81BC87D273}"/>
    <cellStyle name="Normal 2 4" xfId="17" xr:uid="{08FBFEB6-3B64-4E8B-AD7B-2703E7649C29}"/>
    <cellStyle name="Normal 2 4 2" xfId="38" xr:uid="{44B04C83-98AF-43B6-91E2-8296645CB51A}"/>
    <cellStyle name="Normal 2 4 2 2" xfId="62" xr:uid="{6AE42030-1561-4440-B7BA-1EB60F764DB0}"/>
    <cellStyle name="Normal 2 4 2 2 2" xfId="134" xr:uid="{D2429F5A-3DB3-491D-81A1-0EDD32C98511}"/>
    <cellStyle name="Normal 2 4 2 3" xfId="110" xr:uid="{9647F19B-275E-4615-8F15-7C33AFF495C5}"/>
    <cellStyle name="Normal 2 4 3" xfId="43" xr:uid="{18501FD9-DF0E-4EC5-B41B-E1D394887B4B}"/>
    <cellStyle name="Normal 2 4 3 2" xfId="115" xr:uid="{A202F188-1C3A-41B3-A0FD-A8E00F89278A}"/>
    <cellStyle name="Normal 2 4 4" xfId="68" xr:uid="{FFC52C17-0DDE-4D48-97AC-2EA1FBE5EFAA}"/>
    <cellStyle name="Normal 2 4 4 2" xfId="139" xr:uid="{57356307-E301-4B67-A3B3-4729A1E6DFF5}"/>
    <cellStyle name="Normal 2 4 5" xfId="82" xr:uid="{5857E079-3938-41D0-BB4E-F78554C05089}"/>
    <cellStyle name="Normal 2 4 5 2" xfId="147" xr:uid="{AC958F00-CECC-43FC-A45C-DB9CF7C46E04}"/>
    <cellStyle name="Normal 2 4 6" xfId="98" xr:uid="{38040D15-C1E7-46E9-A2D5-55021C8F931C}"/>
    <cellStyle name="Normal 2 5" xfId="24" xr:uid="{58EDCD39-5DC1-44B6-AC3B-9AF2615FC265}"/>
    <cellStyle name="Normal 2 6" xfId="72" xr:uid="{718B5FE4-6718-4E98-AED9-97C1FBF95E97}"/>
    <cellStyle name="Normal 3" xfId="3" xr:uid="{93F06DED-B12A-478C-9345-3C556612481D}"/>
    <cellStyle name="Normal 3 2" xfId="11" xr:uid="{F5E954AD-5397-4B86-BB20-A6CAEC30CE09}"/>
    <cellStyle name="Normal 3 3" xfId="9" xr:uid="{148BA49C-9613-4D89-B0ED-E240F7CFCDD9}"/>
    <cellStyle name="Normal 3 4" xfId="26" xr:uid="{2901E441-20F7-48C8-965A-1B4570900563}"/>
    <cellStyle name="Normal 3 5" xfId="74" xr:uid="{87F2263A-1E33-4F47-9457-7B000D43EA98}"/>
    <cellStyle name="Normal 3 5 2" xfId="143" xr:uid="{101C2437-3802-44C9-901D-8CF9F4B38313}"/>
    <cellStyle name="Normal 4" xfId="4" xr:uid="{DC05540D-CCDE-4B14-991A-A8A9714824C3}"/>
    <cellStyle name="Normal 4 2" xfId="13" xr:uid="{930D6E89-2605-4BAA-ACCD-38FB746C9D42}"/>
    <cellStyle name="Normal 4 2 2" xfId="34" xr:uid="{7F5EC4AC-2D29-49A0-890C-BD9EAF06222F}"/>
    <cellStyle name="Normal 4 3" xfId="27" xr:uid="{374AA0CC-6E23-48A5-B668-DE6FE1BDF629}"/>
    <cellStyle name="Normal 4 3 2" xfId="55" xr:uid="{078A322A-ECB2-41B6-B4C1-4B2EF421C736}"/>
    <cellStyle name="Normal 4 3 2 2" xfId="127" xr:uid="{2676434D-8685-4CA3-9517-69121FDB5C5D}"/>
    <cellStyle name="Normal 4 3 3" xfId="103" xr:uid="{8C8277BF-F8D9-4BB1-A37D-4C3C9C0B8BDE}"/>
    <cellStyle name="Normal 4 4" xfId="47" xr:uid="{1724C98F-50D9-4DC0-B6CE-726B88F6BD93}"/>
    <cellStyle name="Normal 4 4 2" xfId="119" xr:uid="{95B8895D-7448-40E9-BE9E-0A1E83012BA4}"/>
    <cellStyle name="Normal 4 5" xfId="75" xr:uid="{6AF4CE3C-2315-4D0F-8807-2A7E63EE057E}"/>
    <cellStyle name="Normal 4 6" xfId="91" xr:uid="{8927245F-2E92-48DA-BF94-8B4EB7EB932C}"/>
    <cellStyle name="Normal 5" xfId="15" xr:uid="{3E5E580C-6D5E-4972-B64A-85B4D7CC2E65}"/>
    <cellStyle name="Normal 5 2" xfId="22" xr:uid="{1438485C-7414-492A-BD71-4856B118AAB9}"/>
    <cellStyle name="Normal 5 2 2" xfId="42" xr:uid="{40152E36-EEB5-4EC8-B4B9-0FB242A359AF}"/>
    <cellStyle name="Normal 5 2 2 2" xfId="66" xr:uid="{DD478000-B01A-408A-9D42-5DC9D4DF085A}"/>
    <cellStyle name="Normal 5 2 2 2 2" xfId="138" xr:uid="{0C382507-ECB5-4B47-8DEE-FAB5BA66851D}"/>
    <cellStyle name="Normal 5 2 2 3" xfId="114" xr:uid="{4613E109-4AF0-4814-ACF0-2E50A967109A}"/>
    <cellStyle name="Normal 5 2 3" xfId="54" xr:uid="{89C7C029-036A-46ED-9D8A-61AE2609D4DA}"/>
    <cellStyle name="Normal 5 2 3 2" xfId="126" xr:uid="{20F8B5BE-3C7F-489C-9C5F-8E6C55918C77}"/>
    <cellStyle name="Normal 5 2 4" xfId="102" xr:uid="{589CAAD0-9E3E-43EF-ADD6-D67468C31971}"/>
    <cellStyle name="Normal 5 3" xfId="36" xr:uid="{FBAED62C-24DA-4215-9270-4372DC9FF519}"/>
    <cellStyle name="Normal 5 3 2" xfId="60" xr:uid="{0D8ADD21-C87B-44E2-85EF-00625C325FBC}"/>
    <cellStyle name="Normal 5 3 2 2" xfId="132" xr:uid="{E61FE987-759B-4A16-A7BD-DC58D98FB0C5}"/>
    <cellStyle name="Normal 5 3 3" xfId="108" xr:uid="{AF95BED5-DEE5-43AC-A879-0A1BFA09D752}"/>
    <cellStyle name="Normal 5 4" xfId="46" xr:uid="{38CE2931-4367-4D5C-83AF-117138C94F30}"/>
    <cellStyle name="Normal 5 4 2" xfId="118" xr:uid="{59AC30A8-303C-4FF4-A1A5-3EF0F24452E4}"/>
    <cellStyle name="Normal 5 5" xfId="71" xr:uid="{92F0C2D2-F8C0-482D-AB15-AA5392CD8636}"/>
    <cellStyle name="Normal 5 5 2" xfId="142" xr:uid="{3737709B-C790-4246-BCBA-8F922DAEAA26}"/>
    <cellStyle name="Normal 5 6" xfId="78" xr:uid="{8342B2E5-7B47-44A6-A7E9-0504046624CF}"/>
    <cellStyle name="Normal 5 6 2" xfId="145" xr:uid="{8A8DBFBF-0C2A-4978-AF1D-3EE847EBB7E7}"/>
    <cellStyle name="Normal 5 7" xfId="96" xr:uid="{B0F563EB-7C87-4341-8695-2E9A63181BEB}"/>
    <cellStyle name="Normal 6" xfId="23" xr:uid="{A87ECC65-3D17-4EBC-950A-D562E71CA867}"/>
    <cellStyle name="Normal 6 2" xfId="80" xr:uid="{D6008F36-30B4-42B5-9659-751E18596AD9}"/>
    <cellStyle name="Normal 7" xfId="14" xr:uid="{261B39B5-6B03-44F0-9ABD-EB72D7D36E77}"/>
    <cellStyle name="Normal 7 2" xfId="35" xr:uid="{955EEC46-E778-4298-92D2-B5E7AF3C8F23}"/>
    <cellStyle name="Normal 7 3" xfId="89" xr:uid="{9E7EE866-AC28-4C74-B49A-035DD8824811}"/>
    <cellStyle name="Normal 7 3 2" xfId="152" xr:uid="{C72A54B8-3D11-4749-AA9C-1C8FDBBE06B8}"/>
    <cellStyle name="Normal 8" xfId="10" xr:uid="{849F846B-4292-4F62-A8E6-B70DBD06B3C6}"/>
    <cellStyle name="Normal 8 2" xfId="32" xr:uid="{88453C6C-57A1-4F07-B469-5BDD8044FD64}"/>
    <cellStyle name="Percent 2" xfId="6" xr:uid="{BE36461B-E7DA-4D42-BC33-340AB88B81F9}"/>
    <cellStyle name="Percent 2 2" xfId="29" xr:uid="{420ADF52-2B30-4B70-B7B5-6D2488F82E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calcChain" Target="calcChain.xml" /><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571FB-7EBA-4570-B3BF-61214D11C74F}">
  <sheetPr>
    <tabColor theme="1"/>
  </sheetPr>
  <dimension ref="A1:L9"/>
  <sheetViews>
    <sheetView rightToLeft="1" view="pageBreakPreview" zoomScale="60" zoomScaleNormal="70" workbookViewId="0">
      <selection activeCell="I4" sqref="I4:L4"/>
    </sheetView>
  </sheetViews>
  <sheetFormatPr defaultColWidth="9.1796875" defaultRowHeight="15.5"/>
  <cols>
    <col min="1" max="1" width="5.54296875" customWidth="1"/>
    <col min="2" max="2" width="7.81640625" style="7" customWidth="1"/>
    <col min="3" max="3" width="17" style="9" customWidth="1"/>
    <col min="4" max="4" width="10.81640625" style="9" customWidth="1"/>
    <col min="5" max="5" width="10.54296875" style="9" customWidth="1"/>
    <col min="6" max="6" width="26.1796875" style="10" customWidth="1"/>
    <col min="7" max="7" width="17" style="6" customWidth="1"/>
    <col min="8" max="8" width="100.54296875" style="6" customWidth="1"/>
    <col min="9" max="9" width="10.54296875" style="6" customWidth="1"/>
    <col min="10" max="10" width="25.54296875" style="8" customWidth="1"/>
    <col min="11" max="11" width="10.54296875" style="6" customWidth="1"/>
    <col min="12" max="12" width="17" style="6" customWidth="1"/>
    <col min="13" max="16384" width="9.1796875" style="6"/>
  </cols>
  <sheetData>
    <row r="1" spans="1:12" ht="223.5" customHeight="1">
      <c r="B1" s="246" t="str">
        <f>ראשונים!B1</f>
        <v xml:space="preserve">מכרז 542/2025 
לתכנון, הקמה, הכנסה לתפעול ותחזוקה של תחנות השנאה (תחנות משנה) 
בדיפו ראשונים, גלילות, וחולון בקו M1 של רשת המטרו בגוש דן
טופס מס' 10 - ההצעה הכספית של המציע
הזנת מחירי יחידה על ידי המציע </v>
      </c>
      <c r="C1" s="246"/>
      <c r="D1" s="246"/>
      <c r="E1" s="246"/>
      <c r="F1" s="246"/>
      <c r="G1" s="246"/>
      <c r="H1" s="246"/>
      <c r="I1" s="246"/>
      <c r="J1" s="246"/>
      <c r="K1" s="246"/>
      <c r="L1" s="246"/>
    </row>
    <row r="2" spans="1:12" ht="40" customHeight="1">
      <c r="B2" s="5"/>
      <c r="C2"/>
      <c r="D2"/>
      <c r="E2"/>
      <c r="F2"/>
      <c r="G2"/>
      <c r="H2"/>
      <c r="I2"/>
      <c r="J2"/>
      <c r="K2"/>
      <c r="L2"/>
    </row>
    <row r="3" spans="1:12" s="12" customFormat="1" ht="35.25" customHeight="1">
      <c r="A3" s="11"/>
      <c r="B3" s="247" t="s">
        <v>162</v>
      </c>
      <c r="C3" s="248"/>
      <c r="D3" s="248"/>
      <c r="E3" s="248"/>
      <c r="F3" s="248"/>
      <c r="G3" s="248"/>
      <c r="H3" s="249"/>
      <c r="I3" s="250">
        <f>SUM(I4:L9)</f>
        <v>0</v>
      </c>
      <c r="J3" s="250"/>
      <c r="K3" s="250"/>
      <c r="L3" s="250"/>
    </row>
    <row r="4" spans="1:12" s="12" customFormat="1" ht="35.25" customHeight="1">
      <c r="A4" s="11"/>
      <c r="B4" s="13">
        <v>1</v>
      </c>
      <c r="C4" s="251" t="str">
        <f>ראשונים!C4</f>
        <v>פאושלי - תחנת השנאה -  דיפו ראשונים</v>
      </c>
      <c r="D4" s="252"/>
      <c r="E4" s="252"/>
      <c r="F4" s="252"/>
      <c r="G4" s="252"/>
      <c r="H4" s="253"/>
      <c r="I4" s="244">
        <f>ראשונים!I4</f>
        <v>0</v>
      </c>
      <c r="J4" s="244"/>
      <c r="K4" s="244"/>
      <c r="L4" s="244"/>
    </row>
    <row r="5" spans="1:12" s="12" customFormat="1" ht="35.25" customHeight="1">
      <c r="A5" s="11"/>
      <c r="B5" s="14">
        <v>2</v>
      </c>
      <c r="C5" s="254" t="str">
        <f>ראשונים!C5</f>
        <v>כתב כמויות עבור ציוד עיקרי - תחנת השנאה דיפו ראשונים-חשמל</v>
      </c>
      <c r="D5" s="255"/>
      <c r="E5" s="255"/>
      <c r="F5" s="255"/>
      <c r="G5" s="255"/>
      <c r="H5" s="256"/>
      <c r="I5" s="245">
        <f>ראשונים!I5</f>
        <v>0</v>
      </c>
      <c r="J5" s="245"/>
      <c r="K5" s="245"/>
      <c r="L5" s="245"/>
    </row>
    <row r="6" spans="1:12" s="12" customFormat="1" ht="35.25" customHeight="1">
      <c r="A6" s="11"/>
      <c r="B6" s="13">
        <v>1</v>
      </c>
      <c r="C6" s="15" t="str">
        <f>חולון!C4</f>
        <v>פאושלי - תחנת השנאה -  חולון</v>
      </c>
      <c r="D6" s="16"/>
      <c r="E6" s="16"/>
      <c r="F6" s="16"/>
      <c r="G6" s="16"/>
      <c r="H6" s="17"/>
      <c r="I6" s="244">
        <f>חולון!I4</f>
        <v>0</v>
      </c>
      <c r="J6" s="244"/>
      <c r="K6" s="244"/>
      <c r="L6" s="244"/>
    </row>
    <row r="7" spans="1:12" s="12" customFormat="1" ht="35.25" customHeight="1">
      <c r="A7" s="11"/>
      <c r="B7" s="18">
        <v>2</v>
      </c>
      <c r="C7" s="18" t="str">
        <f>חולון!C5</f>
        <v>כתב כמויות עבור ציוד עיקרי - תחנת השנאה חולון-חשמל</v>
      </c>
      <c r="D7" s="18"/>
      <c r="E7" s="18"/>
      <c r="F7" s="18"/>
      <c r="G7" s="18"/>
      <c r="H7" s="18"/>
      <c r="I7" s="245">
        <f>חולון!I5</f>
        <v>0</v>
      </c>
      <c r="J7" s="245"/>
      <c r="K7" s="245"/>
      <c r="L7" s="245"/>
    </row>
    <row r="8" spans="1:12" s="12" customFormat="1" ht="35.25" customHeight="1">
      <c r="A8" s="11"/>
      <c r="B8" s="13">
        <v>1</v>
      </c>
      <c r="C8" s="15" t="str">
        <f>גלילות!C4</f>
        <v>פאושלי - תחנת השנאה - גלילות</v>
      </c>
      <c r="D8" s="16"/>
      <c r="E8" s="16"/>
      <c r="F8" s="16"/>
      <c r="G8" s="16"/>
      <c r="H8" s="17"/>
      <c r="I8" s="244">
        <f>גלילות!I4</f>
        <v>0</v>
      </c>
      <c r="J8" s="244"/>
      <c r="K8" s="244"/>
      <c r="L8" s="244"/>
    </row>
    <row r="9" spans="1:12" s="12" customFormat="1" ht="35.25" customHeight="1">
      <c r="A9" s="11"/>
      <c r="B9" s="18">
        <v>2</v>
      </c>
      <c r="C9" s="18" t="str">
        <f>גלילות!C5</f>
        <v>כתב כמויות עבור ציוד עיקרי -תחנת השנאה גלילות-חשמל</v>
      </c>
      <c r="D9" s="18"/>
      <c r="E9" s="18"/>
      <c r="F9" s="18"/>
      <c r="G9" s="18"/>
      <c r="H9" s="18"/>
      <c r="I9" s="245">
        <f>גלילות!I5</f>
        <v>0</v>
      </c>
      <c r="J9" s="245"/>
      <c r="K9" s="245"/>
      <c r="L9" s="245"/>
    </row>
  </sheetData>
  <sheetProtection algorithmName="SHA-512" hashValue="iicCx5yPpcWoJ0wq2ctzKsOsEPGzUYxL6vArHrF+kWVHC+1bysj8Fw0hO/hMNTEAZNDMyM6RIDb9FEDXnPY5uA==" saltValue="IMQ8JikGzXLEkAS3Vgec/A==" spinCount="100000" sheet="1" objects="1" scenarios="1" selectLockedCells="1" selectUnlockedCells="1"/>
  <mergeCells count="11">
    <mergeCell ref="I6:L6"/>
    <mergeCell ref="I8:L8"/>
    <mergeCell ref="I7:L7"/>
    <mergeCell ref="I9:L9"/>
    <mergeCell ref="B1:L1"/>
    <mergeCell ref="B3:H3"/>
    <mergeCell ref="I3:L3"/>
    <mergeCell ref="C4:H4"/>
    <mergeCell ref="I4:L4"/>
    <mergeCell ref="C5:H5"/>
    <mergeCell ref="I5:L5"/>
  </mergeCell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91C4C-D566-48E5-9A2F-E75896133527}">
  <sheetPr>
    <tabColor theme="1"/>
  </sheetPr>
  <dimension ref="A1:L43"/>
  <sheetViews>
    <sheetView rightToLeft="1" tabSelected="1" view="pageBreakPreview" topLeftCell="A14" zoomScale="40" zoomScaleNormal="55" zoomScaleSheetLayoutView="40" workbookViewId="0">
      <selection activeCell="J22" sqref="J22"/>
    </sheetView>
  </sheetViews>
  <sheetFormatPr defaultColWidth="9.1796875" defaultRowHeight="15.5"/>
  <cols>
    <col min="1" max="1" width="19.1796875" bestFit="1" customWidth="1"/>
    <col min="2" max="2" width="7.81640625" style="2" customWidth="1"/>
    <col min="3" max="3" width="17" style="30" customWidth="1"/>
    <col min="4" max="4" width="10.81640625" style="30" customWidth="1"/>
    <col min="5" max="5" width="10.54296875" style="30" customWidth="1"/>
    <col min="6" max="6" width="34.81640625" style="31" customWidth="1"/>
    <col min="7" max="7" width="21.54296875" style="1" customWidth="1"/>
    <col min="8" max="8" width="104.453125" style="1" customWidth="1"/>
    <col min="9" max="9" width="10.54296875" style="1" customWidth="1"/>
    <col min="10" max="10" width="25.54296875" style="32" customWidth="1"/>
    <col min="11" max="11" width="18.54296875" style="30" customWidth="1"/>
    <col min="12" max="12" width="23.1796875" style="1" bestFit="1" customWidth="1"/>
    <col min="13" max="16384" width="9.1796875" style="1"/>
  </cols>
  <sheetData>
    <row r="1" spans="1:12" ht="222.75" customHeight="1">
      <c r="A1" s="21"/>
      <c r="B1" s="246" t="s">
        <v>163</v>
      </c>
      <c r="C1" s="246"/>
      <c r="D1" s="246"/>
      <c r="E1" s="246"/>
      <c r="F1" s="246"/>
      <c r="G1" s="246"/>
      <c r="H1" s="246"/>
      <c r="I1" s="246"/>
      <c r="J1" s="246"/>
      <c r="K1" s="246"/>
      <c r="L1" s="246"/>
    </row>
    <row r="2" spans="1:12" ht="31" customHeight="1">
      <c r="B2" s="5"/>
      <c r="C2"/>
      <c r="D2" s="22"/>
      <c r="E2" s="22"/>
      <c r="F2" s="22"/>
      <c r="G2" s="22"/>
      <c r="H2" s="22"/>
      <c r="I2" s="22"/>
      <c r="J2" s="22"/>
      <c r="K2" s="47"/>
      <c r="L2"/>
    </row>
    <row r="3" spans="1:12" s="23" customFormat="1" ht="31">
      <c r="A3" s="11"/>
      <c r="B3" s="275" t="s">
        <v>161</v>
      </c>
      <c r="C3" s="275"/>
      <c r="D3" s="275"/>
      <c r="E3" s="275"/>
      <c r="F3" s="275"/>
      <c r="G3" s="275"/>
      <c r="H3" s="275"/>
      <c r="I3" s="276">
        <f>SUM(I4:L5)</f>
        <v>0</v>
      </c>
      <c r="J3" s="276"/>
      <c r="K3" s="276"/>
      <c r="L3" s="276"/>
    </row>
    <row r="4" spans="1:12" s="23" customFormat="1" ht="28.5">
      <c r="A4" s="11"/>
      <c r="B4" s="165">
        <v>1</v>
      </c>
      <c r="C4" s="273" t="s">
        <v>152</v>
      </c>
      <c r="D4" s="273"/>
      <c r="E4" s="273"/>
      <c r="F4" s="273"/>
      <c r="G4" s="273"/>
      <c r="H4" s="273"/>
      <c r="I4" s="274">
        <f>L10</f>
        <v>0</v>
      </c>
      <c r="J4" s="274"/>
      <c r="K4" s="274"/>
      <c r="L4" s="274"/>
    </row>
    <row r="5" spans="1:12" s="23" customFormat="1" ht="28.5">
      <c r="A5" s="11"/>
      <c r="B5" s="164">
        <v>2</v>
      </c>
      <c r="C5" s="273" t="s">
        <v>153</v>
      </c>
      <c r="D5" s="273"/>
      <c r="E5" s="273"/>
      <c r="F5" s="273"/>
      <c r="G5" s="273"/>
      <c r="H5" s="273"/>
      <c r="I5" s="274">
        <f>SUM(L11:L31)</f>
        <v>0</v>
      </c>
      <c r="J5" s="274"/>
      <c r="K5" s="274"/>
      <c r="L5" s="274"/>
    </row>
    <row r="6" spans="1:12" ht="28.5">
      <c r="B6" s="122">
        <v>3</v>
      </c>
      <c r="C6" s="272" t="s">
        <v>138</v>
      </c>
      <c r="D6" s="272"/>
      <c r="E6" s="272"/>
      <c r="F6" s="272"/>
      <c r="G6" s="272"/>
      <c r="H6" s="272"/>
      <c r="I6" s="263">
        <f>SUM(L32:L42)</f>
        <v>1252020</v>
      </c>
      <c r="J6" s="263"/>
      <c r="K6" s="263"/>
      <c r="L6" s="263"/>
    </row>
    <row r="7" spans="1:12" ht="26">
      <c r="B7" s="24"/>
      <c r="C7" s="25"/>
      <c r="D7" s="25"/>
      <c r="E7" s="25"/>
      <c r="F7" s="25"/>
      <c r="G7" s="25"/>
      <c r="H7" s="25"/>
      <c r="I7" s="26"/>
      <c r="J7" s="27"/>
      <c r="K7" s="27"/>
      <c r="L7" s="28"/>
    </row>
    <row r="8" spans="1:12" ht="47">
      <c r="B8" s="264" t="s">
        <v>54</v>
      </c>
      <c r="C8" s="264"/>
      <c r="D8" s="264"/>
      <c r="E8" s="264"/>
      <c r="F8" s="264"/>
      <c r="G8" s="264"/>
      <c r="H8" s="264"/>
      <c r="I8" s="35"/>
      <c r="J8" s="37" t="s">
        <v>57</v>
      </c>
      <c r="K8" s="48"/>
      <c r="L8" s="36"/>
    </row>
    <row r="9" spans="1:12" s="29" customFormat="1" ht="37.5" thickBot="1">
      <c r="A9" s="4"/>
      <c r="B9" s="112" t="s">
        <v>48</v>
      </c>
      <c r="C9" s="113" t="s">
        <v>55</v>
      </c>
      <c r="D9" s="113" t="s">
        <v>50</v>
      </c>
      <c r="E9" s="113" t="s">
        <v>0</v>
      </c>
      <c r="F9" s="114" t="s">
        <v>1</v>
      </c>
      <c r="G9" s="115" t="s">
        <v>56</v>
      </c>
      <c r="H9" s="113" t="s">
        <v>51</v>
      </c>
      <c r="I9" s="113" t="s">
        <v>52</v>
      </c>
      <c r="J9" s="116" t="s">
        <v>49</v>
      </c>
      <c r="K9" s="113" t="s">
        <v>6</v>
      </c>
      <c r="L9" s="113" t="s">
        <v>7</v>
      </c>
    </row>
    <row r="10" spans="1:12" s="2" customFormat="1" ht="62.5" thickBot="1">
      <c r="B10" s="161" t="s">
        <v>29</v>
      </c>
      <c r="C10" s="118" t="s">
        <v>136</v>
      </c>
      <c r="D10" s="119">
        <v>1007</v>
      </c>
      <c r="E10" s="120" t="s">
        <v>53</v>
      </c>
      <c r="F10" s="265" t="s">
        <v>157</v>
      </c>
      <c r="G10" s="265"/>
      <c r="H10" s="265"/>
      <c r="I10" s="121" t="s">
        <v>8</v>
      </c>
      <c r="J10" s="185"/>
      <c r="K10" s="162">
        <v>1</v>
      </c>
      <c r="L10" s="163">
        <f>K10*J10</f>
        <v>0</v>
      </c>
    </row>
    <row r="11" spans="1:12" s="2" customFormat="1" ht="47">
      <c r="B11" s="266" t="s">
        <v>156</v>
      </c>
      <c r="C11" s="269" t="s">
        <v>137</v>
      </c>
      <c r="D11" s="138">
        <v>1008</v>
      </c>
      <c r="E11" s="139" t="s">
        <v>2</v>
      </c>
      <c r="F11" s="140" t="s">
        <v>3</v>
      </c>
      <c r="G11" s="141" t="s">
        <v>12</v>
      </c>
      <c r="H11" s="142" t="s">
        <v>58</v>
      </c>
      <c r="I11" s="143" t="s">
        <v>9</v>
      </c>
      <c r="J11" s="174"/>
      <c r="K11" s="238">
        <v>7</v>
      </c>
      <c r="L11" s="173">
        <f t="shared" ref="L11:L31" si="0">K11*$J11</f>
        <v>0</v>
      </c>
    </row>
    <row r="12" spans="1:12" s="2" customFormat="1" ht="48.65" customHeight="1">
      <c r="B12" s="267"/>
      <c r="C12" s="270"/>
      <c r="D12" s="125">
        <v>1009</v>
      </c>
      <c r="E12" s="124" t="s">
        <v>2</v>
      </c>
      <c r="F12" s="135" t="s">
        <v>3</v>
      </c>
      <c r="G12" s="136" t="s">
        <v>13</v>
      </c>
      <c r="H12" s="126" t="s">
        <v>59</v>
      </c>
      <c r="I12" s="137" t="s">
        <v>9</v>
      </c>
      <c r="J12" s="174"/>
      <c r="K12" s="238">
        <v>7</v>
      </c>
      <c r="L12" s="173">
        <f t="shared" si="0"/>
        <v>0</v>
      </c>
    </row>
    <row r="13" spans="1:12" s="2" customFormat="1" ht="52" customHeight="1">
      <c r="B13" s="267"/>
      <c r="C13" s="270"/>
      <c r="D13" s="125">
        <v>1010</v>
      </c>
      <c r="E13" s="124" t="s">
        <v>2</v>
      </c>
      <c r="F13" s="135" t="s">
        <v>3</v>
      </c>
      <c r="G13" s="136" t="s">
        <v>14</v>
      </c>
      <c r="H13" s="126" t="s">
        <v>60</v>
      </c>
      <c r="I13" s="137" t="s">
        <v>9</v>
      </c>
      <c r="J13" s="174"/>
      <c r="K13" s="172">
        <v>1</v>
      </c>
      <c r="L13" s="173">
        <f t="shared" si="0"/>
        <v>0</v>
      </c>
    </row>
    <row r="14" spans="1:12" s="2" customFormat="1" ht="47">
      <c r="B14" s="267"/>
      <c r="C14" s="270"/>
      <c r="D14" s="125">
        <v>1011</v>
      </c>
      <c r="E14" s="124" t="s">
        <v>2</v>
      </c>
      <c r="F14" s="135" t="s">
        <v>61</v>
      </c>
      <c r="G14" s="136" t="s">
        <v>15</v>
      </c>
      <c r="H14" s="127" t="s">
        <v>165</v>
      </c>
      <c r="I14" s="137" t="s">
        <v>9</v>
      </c>
      <c r="J14" s="174"/>
      <c r="K14" s="172">
        <v>2</v>
      </c>
      <c r="L14" s="173">
        <f t="shared" si="0"/>
        <v>0</v>
      </c>
    </row>
    <row r="15" spans="1:12" s="2" customFormat="1" ht="47">
      <c r="B15" s="267"/>
      <c r="C15" s="270"/>
      <c r="D15" s="125">
        <v>1012</v>
      </c>
      <c r="E15" s="124" t="s">
        <v>2</v>
      </c>
      <c r="F15" s="135" t="s">
        <v>61</v>
      </c>
      <c r="G15" s="136" t="s">
        <v>16</v>
      </c>
      <c r="H15" s="127" t="s">
        <v>43</v>
      </c>
      <c r="I15" s="137" t="s">
        <v>9</v>
      </c>
      <c r="J15" s="174"/>
      <c r="K15" s="172">
        <v>2</v>
      </c>
      <c r="L15" s="173">
        <f t="shared" si="0"/>
        <v>0</v>
      </c>
    </row>
    <row r="16" spans="1:12" s="2" customFormat="1" ht="47">
      <c r="B16" s="267"/>
      <c r="C16" s="270"/>
      <c r="D16" s="125">
        <v>1013</v>
      </c>
      <c r="E16" s="124" t="s">
        <v>2</v>
      </c>
      <c r="F16" s="135" t="s">
        <v>62</v>
      </c>
      <c r="G16" s="136" t="s">
        <v>17</v>
      </c>
      <c r="H16" s="127" t="s">
        <v>44</v>
      </c>
      <c r="I16" s="137" t="s">
        <v>9</v>
      </c>
      <c r="J16" s="174"/>
      <c r="K16" s="172">
        <v>2</v>
      </c>
      <c r="L16" s="173">
        <f t="shared" si="0"/>
        <v>0</v>
      </c>
    </row>
    <row r="17" spans="2:12" s="2" customFormat="1" ht="47">
      <c r="B17" s="267"/>
      <c r="C17" s="270"/>
      <c r="D17" s="125">
        <v>1014</v>
      </c>
      <c r="E17" s="124" t="s">
        <v>2</v>
      </c>
      <c r="F17" s="135" t="s">
        <v>62</v>
      </c>
      <c r="G17" s="136" t="s">
        <v>18</v>
      </c>
      <c r="H17" s="127" t="s">
        <v>43</v>
      </c>
      <c r="I17" s="137" t="s">
        <v>9</v>
      </c>
      <c r="J17" s="174"/>
      <c r="K17" s="172">
        <v>2</v>
      </c>
      <c r="L17" s="173">
        <f t="shared" si="0"/>
        <v>0</v>
      </c>
    </row>
    <row r="18" spans="2:12" s="2" customFormat="1" ht="47">
      <c r="B18" s="267"/>
      <c r="C18" s="270"/>
      <c r="D18" s="125">
        <v>1015</v>
      </c>
      <c r="E18" s="124" t="s">
        <v>2</v>
      </c>
      <c r="F18" s="135" t="s">
        <v>65</v>
      </c>
      <c r="G18" s="136" t="s">
        <v>19</v>
      </c>
      <c r="H18" s="127" t="s">
        <v>45</v>
      </c>
      <c r="I18" s="137" t="s">
        <v>9</v>
      </c>
      <c r="J18" s="174"/>
      <c r="K18" s="172">
        <v>2</v>
      </c>
      <c r="L18" s="173">
        <f t="shared" si="0"/>
        <v>0</v>
      </c>
    </row>
    <row r="19" spans="2:12" s="2" customFormat="1" ht="47">
      <c r="B19" s="267"/>
      <c r="C19" s="270"/>
      <c r="D19" s="125">
        <v>1016</v>
      </c>
      <c r="E19" s="124" t="s">
        <v>2</v>
      </c>
      <c r="F19" s="135" t="s">
        <v>65</v>
      </c>
      <c r="G19" s="136" t="s">
        <v>20</v>
      </c>
      <c r="H19" s="127" t="s">
        <v>46</v>
      </c>
      <c r="I19" s="137" t="s">
        <v>9</v>
      </c>
      <c r="J19" s="174"/>
      <c r="K19" s="172">
        <v>2</v>
      </c>
      <c r="L19" s="173">
        <f t="shared" si="0"/>
        <v>0</v>
      </c>
    </row>
    <row r="20" spans="2:12" s="2" customFormat="1" ht="47">
      <c r="B20" s="267"/>
      <c r="C20" s="270"/>
      <c r="D20" s="125">
        <v>1017</v>
      </c>
      <c r="E20" s="124" t="s">
        <v>2</v>
      </c>
      <c r="F20" s="135" t="s">
        <v>65</v>
      </c>
      <c r="G20" s="136" t="s">
        <v>21</v>
      </c>
      <c r="H20" s="127" t="s">
        <v>63</v>
      </c>
      <c r="I20" s="137" t="s">
        <v>9</v>
      </c>
      <c r="J20" s="174"/>
      <c r="K20" s="172">
        <v>2</v>
      </c>
      <c r="L20" s="173">
        <f t="shared" si="0"/>
        <v>0</v>
      </c>
    </row>
    <row r="21" spans="2:12" s="2" customFormat="1" ht="47">
      <c r="B21" s="267"/>
      <c r="C21" s="270"/>
      <c r="D21" s="125">
        <v>1018</v>
      </c>
      <c r="E21" s="124" t="s">
        <v>2</v>
      </c>
      <c r="F21" s="135" t="s">
        <v>65</v>
      </c>
      <c r="G21" s="136" t="s">
        <v>22</v>
      </c>
      <c r="H21" s="127" t="s">
        <v>64</v>
      </c>
      <c r="I21" s="137" t="s">
        <v>30</v>
      </c>
      <c r="J21" s="174"/>
      <c r="K21" s="172">
        <v>2</v>
      </c>
      <c r="L21" s="173">
        <f t="shared" si="0"/>
        <v>0</v>
      </c>
    </row>
    <row r="22" spans="2:12" s="2" customFormat="1" ht="70.5">
      <c r="B22" s="267"/>
      <c r="C22" s="270"/>
      <c r="D22" s="125">
        <v>1019</v>
      </c>
      <c r="E22" s="124" t="s">
        <v>2</v>
      </c>
      <c r="F22" s="135" t="s">
        <v>5</v>
      </c>
      <c r="G22" s="136" t="s">
        <v>25</v>
      </c>
      <c r="H22" s="126" t="s">
        <v>33</v>
      </c>
      <c r="I22" s="137" t="s">
        <v>9</v>
      </c>
      <c r="J22" s="174"/>
      <c r="K22" s="172">
        <v>1</v>
      </c>
      <c r="L22" s="173">
        <f t="shared" si="0"/>
        <v>0</v>
      </c>
    </row>
    <row r="23" spans="2:12" s="2" customFormat="1" ht="24" customHeight="1">
      <c r="B23" s="267"/>
      <c r="C23" s="270"/>
      <c r="D23" s="125">
        <v>1020</v>
      </c>
      <c r="E23" s="124" t="s">
        <v>2</v>
      </c>
      <c r="F23" s="135" t="s">
        <v>5</v>
      </c>
      <c r="G23" s="136" t="s">
        <v>26</v>
      </c>
      <c r="H23" s="126" t="s">
        <v>34</v>
      </c>
      <c r="I23" s="137" t="s">
        <v>9</v>
      </c>
      <c r="J23" s="174"/>
      <c r="K23" s="172">
        <v>2</v>
      </c>
      <c r="L23" s="173">
        <f t="shared" si="0"/>
        <v>0</v>
      </c>
    </row>
    <row r="24" spans="2:12" s="2" customFormat="1" ht="23.5">
      <c r="B24" s="267"/>
      <c r="C24" s="270"/>
      <c r="D24" s="125">
        <v>1021</v>
      </c>
      <c r="E24" s="124" t="s">
        <v>2</v>
      </c>
      <c r="F24" s="135" t="s">
        <v>5</v>
      </c>
      <c r="G24" s="136" t="s">
        <v>27</v>
      </c>
      <c r="H24" s="126" t="s">
        <v>35</v>
      </c>
      <c r="I24" s="137" t="s">
        <v>9</v>
      </c>
      <c r="J24" s="174"/>
      <c r="K24" s="238">
        <v>2</v>
      </c>
      <c r="L24" s="173">
        <f t="shared" si="0"/>
        <v>0</v>
      </c>
    </row>
    <row r="25" spans="2:12" s="2" customFormat="1" ht="24" customHeight="1">
      <c r="B25" s="267"/>
      <c r="C25" s="270"/>
      <c r="D25" s="125">
        <v>1022</v>
      </c>
      <c r="E25" s="124" t="s">
        <v>2</v>
      </c>
      <c r="F25" s="135" t="s">
        <v>5</v>
      </c>
      <c r="G25" s="136" t="s">
        <v>28</v>
      </c>
      <c r="H25" s="126" t="s">
        <v>36</v>
      </c>
      <c r="I25" s="137" t="s">
        <v>9</v>
      </c>
      <c r="J25" s="174"/>
      <c r="K25" s="238">
        <v>22</v>
      </c>
      <c r="L25" s="173">
        <f t="shared" si="0"/>
        <v>0</v>
      </c>
    </row>
    <row r="26" spans="2:12" s="2" customFormat="1" ht="23.5">
      <c r="B26" s="267"/>
      <c r="C26" s="270"/>
      <c r="D26" s="125">
        <v>1023</v>
      </c>
      <c r="E26" s="124" t="s">
        <v>2</v>
      </c>
      <c r="F26" s="135" t="s">
        <v>5</v>
      </c>
      <c r="G26" s="136" t="s">
        <v>67</v>
      </c>
      <c r="H26" s="126" t="s">
        <v>37</v>
      </c>
      <c r="I26" s="137" t="s">
        <v>9</v>
      </c>
      <c r="J26" s="174"/>
      <c r="K26" s="172">
        <v>1</v>
      </c>
      <c r="L26" s="173">
        <f t="shared" si="0"/>
        <v>0</v>
      </c>
    </row>
    <row r="27" spans="2:12" s="2" customFormat="1" ht="23.5">
      <c r="B27" s="267"/>
      <c r="C27" s="270"/>
      <c r="D27" s="125">
        <v>1024</v>
      </c>
      <c r="E27" s="124" t="s">
        <v>2</v>
      </c>
      <c r="F27" s="135" t="s">
        <v>5</v>
      </c>
      <c r="G27" s="136" t="s">
        <v>68</v>
      </c>
      <c r="H27" s="126" t="s">
        <v>38</v>
      </c>
      <c r="I27" s="137" t="s">
        <v>9</v>
      </c>
      <c r="J27" s="174"/>
      <c r="K27" s="172">
        <v>1</v>
      </c>
      <c r="L27" s="173">
        <f t="shared" si="0"/>
        <v>0</v>
      </c>
    </row>
    <row r="28" spans="2:12" s="2" customFormat="1" ht="47">
      <c r="B28" s="267"/>
      <c r="C28" s="270"/>
      <c r="D28" s="125">
        <v>1025</v>
      </c>
      <c r="E28" s="124" t="s">
        <v>2</v>
      </c>
      <c r="F28" s="135" t="s">
        <v>5</v>
      </c>
      <c r="G28" s="136" t="s">
        <v>69</v>
      </c>
      <c r="H28" s="126" t="s">
        <v>39</v>
      </c>
      <c r="I28" s="137" t="s">
        <v>30</v>
      </c>
      <c r="J28" s="174"/>
      <c r="K28" s="172">
        <v>1</v>
      </c>
      <c r="L28" s="173">
        <f t="shared" si="0"/>
        <v>0</v>
      </c>
    </row>
    <row r="29" spans="2:12" s="2" customFormat="1" ht="23.5">
      <c r="B29" s="267"/>
      <c r="C29" s="270"/>
      <c r="D29" s="125">
        <v>1026</v>
      </c>
      <c r="E29" s="124" t="s">
        <v>2</v>
      </c>
      <c r="F29" s="135" t="s">
        <v>5</v>
      </c>
      <c r="G29" s="136" t="s">
        <v>70</v>
      </c>
      <c r="H29" s="126" t="s">
        <v>40</v>
      </c>
      <c r="I29" s="137" t="s">
        <v>30</v>
      </c>
      <c r="J29" s="174"/>
      <c r="K29" s="172">
        <v>1</v>
      </c>
      <c r="L29" s="173">
        <f t="shared" si="0"/>
        <v>0</v>
      </c>
    </row>
    <row r="30" spans="2:12" s="2" customFormat="1" ht="23.5">
      <c r="B30" s="267"/>
      <c r="C30" s="270"/>
      <c r="D30" s="125">
        <v>1027</v>
      </c>
      <c r="E30" s="124" t="s">
        <v>2</v>
      </c>
      <c r="F30" s="135" t="s">
        <v>5</v>
      </c>
      <c r="G30" s="136" t="s">
        <v>71</v>
      </c>
      <c r="H30" s="126" t="s">
        <v>41</v>
      </c>
      <c r="I30" s="137" t="s">
        <v>8</v>
      </c>
      <c r="J30" s="174"/>
      <c r="K30" s="172">
        <v>1</v>
      </c>
      <c r="L30" s="173">
        <f t="shared" si="0"/>
        <v>0</v>
      </c>
    </row>
    <row r="31" spans="2:12" s="2" customFormat="1" ht="47.5" thickBot="1">
      <c r="B31" s="268"/>
      <c r="C31" s="271"/>
      <c r="D31" s="144">
        <v>1028</v>
      </c>
      <c r="E31" s="145" t="s">
        <v>2</v>
      </c>
      <c r="F31" s="146" t="s">
        <v>5</v>
      </c>
      <c r="G31" s="147" t="s">
        <v>72</v>
      </c>
      <c r="H31" s="148" t="s">
        <v>66</v>
      </c>
      <c r="I31" s="149" t="s">
        <v>8</v>
      </c>
      <c r="J31" s="174"/>
      <c r="K31" s="172">
        <v>1</v>
      </c>
      <c r="L31" s="173">
        <f t="shared" si="0"/>
        <v>0</v>
      </c>
    </row>
    <row r="32" spans="2:12" s="19" customFormat="1" ht="37">
      <c r="B32" s="257" t="s">
        <v>158</v>
      </c>
      <c r="C32" s="260" t="s">
        <v>140</v>
      </c>
      <c r="D32" s="150">
        <v>1029</v>
      </c>
      <c r="E32" s="151" t="s">
        <v>113</v>
      </c>
      <c r="F32" s="152" t="s">
        <v>124</v>
      </c>
      <c r="G32" s="153" t="s">
        <v>114</v>
      </c>
      <c r="H32" s="153" t="s">
        <v>112</v>
      </c>
      <c r="I32" s="153" t="s">
        <v>11</v>
      </c>
      <c r="J32" s="154">
        <v>65</v>
      </c>
      <c r="K32" s="239">
        <v>500</v>
      </c>
      <c r="L32" s="103">
        <f>K32*J32</f>
        <v>32500</v>
      </c>
    </row>
    <row r="33" spans="1:12" s="19" customFormat="1" ht="37">
      <c r="B33" s="258"/>
      <c r="C33" s="261"/>
      <c r="D33" s="133">
        <v>1030</v>
      </c>
      <c r="E33" s="134" t="s">
        <v>113</v>
      </c>
      <c r="F33" s="128" t="s">
        <v>124</v>
      </c>
      <c r="G33" s="129" t="s">
        <v>120</v>
      </c>
      <c r="H33" s="129" t="s">
        <v>31</v>
      </c>
      <c r="I33" s="129" t="s">
        <v>32</v>
      </c>
      <c r="J33" s="131">
        <v>1</v>
      </c>
      <c r="K33" s="240">
        <v>50000</v>
      </c>
      <c r="L33" s="104">
        <f t="shared" ref="L33:L42" si="1">K33*J33</f>
        <v>50000</v>
      </c>
    </row>
    <row r="34" spans="1:12" s="19" customFormat="1" ht="37">
      <c r="B34" s="258"/>
      <c r="C34" s="261"/>
      <c r="D34" s="133">
        <v>1031</v>
      </c>
      <c r="E34" s="134" t="s">
        <v>113</v>
      </c>
      <c r="F34" s="128" t="s">
        <v>124</v>
      </c>
      <c r="G34" s="129" t="s">
        <v>121</v>
      </c>
      <c r="H34" s="129" t="s">
        <v>146</v>
      </c>
      <c r="I34" s="129" t="s">
        <v>8</v>
      </c>
      <c r="J34" s="130">
        <v>5000</v>
      </c>
      <c r="K34" s="240">
        <v>10</v>
      </c>
      <c r="L34" s="104">
        <f t="shared" si="1"/>
        <v>50000</v>
      </c>
    </row>
    <row r="35" spans="1:12" s="19" customFormat="1" ht="18.5">
      <c r="B35" s="258"/>
      <c r="C35" s="261"/>
      <c r="D35" s="133">
        <v>1032</v>
      </c>
      <c r="E35" s="134" t="s">
        <v>113</v>
      </c>
      <c r="F35" s="128" t="s">
        <v>124</v>
      </c>
      <c r="G35" s="129" t="s">
        <v>116</v>
      </c>
      <c r="H35" s="129" t="s">
        <v>119</v>
      </c>
      <c r="I35" s="129" t="s">
        <v>32</v>
      </c>
      <c r="J35" s="131">
        <v>1</v>
      </c>
      <c r="K35" s="240">
        <v>50000</v>
      </c>
      <c r="L35" s="104">
        <f t="shared" si="1"/>
        <v>50000</v>
      </c>
    </row>
    <row r="36" spans="1:12" s="19" customFormat="1" ht="37">
      <c r="B36" s="258"/>
      <c r="C36" s="261"/>
      <c r="D36" s="133">
        <v>1033</v>
      </c>
      <c r="E36" s="134" t="s">
        <v>113</v>
      </c>
      <c r="F36" s="128" t="s">
        <v>124</v>
      </c>
      <c r="G36" s="129" t="s">
        <v>122</v>
      </c>
      <c r="H36" s="129" t="s">
        <v>117</v>
      </c>
      <c r="I36" s="129" t="s">
        <v>32</v>
      </c>
      <c r="J36" s="131">
        <v>1</v>
      </c>
      <c r="K36" s="240">
        <v>50000</v>
      </c>
      <c r="L36" s="104">
        <f t="shared" si="1"/>
        <v>50000</v>
      </c>
    </row>
    <row r="37" spans="1:12" s="19" customFormat="1" ht="55.5">
      <c r="B37" s="258"/>
      <c r="C37" s="261"/>
      <c r="D37" s="133">
        <v>1034</v>
      </c>
      <c r="E37" s="134" t="s">
        <v>113</v>
      </c>
      <c r="F37" s="128" t="s">
        <v>124</v>
      </c>
      <c r="G37" s="129" t="s">
        <v>123</v>
      </c>
      <c r="H37" s="129" t="s">
        <v>131</v>
      </c>
      <c r="I37" s="129" t="s">
        <v>32</v>
      </c>
      <c r="J37" s="131">
        <v>1</v>
      </c>
      <c r="K37" s="240">
        <v>25000</v>
      </c>
      <c r="L37" s="104">
        <f t="shared" si="1"/>
        <v>25000</v>
      </c>
    </row>
    <row r="38" spans="1:12" s="19" customFormat="1" ht="37">
      <c r="B38" s="258"/>
      <c r="C38" s="261"/>
      <c r="D38" s="133">
        <v>1035</v>
      </c>
      <c r="E38" s="134" t="s">
        <v>113</v>
      </c>
      <c r="F38" s="128" t="s">
        <v>124</v>
      </c>
      <c r="G38" s="129" t="s">
        <v>125</v>
      </c>
      <c r="H38" s="129" t="s">
        <v>130</v>
      </c>
      <c r="I38" s="129" t="s">
        <v>32</v>
      </c>
      <c r="J38" s="131">
        <v>1</v>
      </c>
      <c r="K38" s="240">
        <v>25000</v>
      </c>
      <c r="L38" s="104">
        <f t="shared" si="1"/>
        <v>25000</v>
      </c>
    </row>
    <row r="39" spans="1:12" s="20" customFormat="1" ht="37">
      <c r="A39"/>
      <c r="B39" s="258"/>
      <c r="C39" s="261"/>
      <c r="D39" s="133">
        <v>1036</v>
      </c>
      <c r="E39" s="134" t="s">
        <v>113</v>
      </c>
      <c r="F39" s="128" t="s">
        <v>124</v>
      </c>
      <c r="G39" s="129" t="s">
        <v>126</v>
      </c>
      <c r="H39" s="129" t="s">
        <v>147</v>
      </c>
      <c r="I39" s="129" t="s">
        <v>118</v>
      </c>
      <c r="J39" s="130">
        <v>500</v>
      </c>
      <c r="K39" s="240">
        <v>300</v>
      </c>
      <c r="L39" s="104">
        <f t="shared" si="1"/>
        <v>150000</v>
      </c>
    </row>
    <row r="40" spans="1:12" s="20" customFormat="1" ht="37">
      <c r="A40"/>
      <c r="B40" s="258"/>
      <c r="C40" s="261"/>
      <c r="D40" s="133">
        <v>1037</v>
      </c>
      <c r="E40" s="134" t="s">
        <v>113</v>
      </c>
      <c r="F40" s="128" t="s">
        <v>124</v>
      </c>
      <c r="G40" s="129" t="s">
        <v>127</v>
      </c>
      <c r="H40" s="129" t="s">
        <v>148</v>
      </c>
      <c r="I40" s="129" t="s">
        <v>118</v>
      </c>
      <c r="J40" s="130">
        <v>500</v>
      </c>
      <c r="K40" s="241">
        <v>400</v>
      </c>
      <c r="L40" s="104">
        <f t="shared" si="1"/>
        <v>200000</v>
      </c>
    </row>
    <row r="41" spans="1:12" s="20" customFormat="1" ht="55.5">
      <c r="A41"/>
      <c r="B41" s="258"/>
      <c r="C41" s="261"/>
      <c r="D41" s="133">
        <v>1038</v>
      </c>
      <c r="E41" s="134" t="s">
        <v>113</v>
      </c>
      <c r="F41" s="128" t="s">
        <v>124</v>
      </c>
      <c r="G41" s="132" t="s">
        <v>128</v>
      </c>
      <c r="H41" s="129" t="s">
        <v>132</v>
      </c>
      <c r="I41" s="100" t="s">
        <v>133</v>
      </c>
      <c r="J41" s="130">
        <v>2560</v>
      </c>
      <c r="K41" s="241" t="s">
        <v>134</v>
      </c>
      <c r="L41" s="104">
        <f t="shared" si="1"/>
        <v>494080</v>
      </c>
    </row>
    <row r="42" spans="1:12" s="20" customFormat="1" ht="37.5" thickBot="1">
      <c r="A42"/>
      <c r="B42" s="259"/>
      <c r="C42" s="262"/>
      <c r="D42" s="155">
        <v>1039</v>
      </c>
      <c r="E42" s="156" t="s">
        <v>113</v>
      </c>
      <c r="F42" s="157" t="s">
        <v>124</v>
      </c>
      <c r="G42" s="158" t="s">
        <v>129</v>
      </c>
      <c r="H42" s="158" t="s">
        <v>135</v>
      </c>
      <c r="I42" s="94" t="s">
        <v>133</v>
      </c>
      <c r="J42" s="159">
        <v>2560</v>
      </c>
      <c r="K42" s="242">
        <v>49</v>
      </c>
      <c r="L42" s="160">
        <f t="shared" si="1"/>
        <v>125440</v>
      </c>
    </row>
    <row r="43" spans="1:12">
      <c r="L43" s="33"/>
    </row>
  </sheetData>
  <sheetProtection algorithmName="SHA-512" hashValue="irB1f2J/iWPHtIO1iD4CU9NBYabBw7Sfyii4V2MWOwBT69TpDhp8zwYbu/J5W1eQCJfDfdANEW2lduZAz2eDww==" saltValue="9AnTY8FSFWx2kT8QyY1Wjg==" spinCount="100000" sheet="1" objects="1" scenarios="1" selectLockedCells="1"/>
  <mergeCells count="15">
    <mergeCell ref="C5:H5"/>
    <mergeCell ref="I5:L5"/>
    <mergeCell ref="B1:L1"/>
    <mergeCell ref="B3:H3"/>
    <mergeCell ref="I3:L3"/>
    <mergeCell ref="C4:H4"/>
    <mergeCell ref="I4:L4"/>
    <mergeCell ref="B32:B42"/>
    <mergeCell ref="C32:C42"/>
    <mergeCell ref="I6:L6"/>
    <mergeCell ref="B8:H8"/>
    <mergeCell ref="F10:H10"/>
    <mergeCell ref="B11:B31"/>
    <mergeCell ref="C11:C31"/>
    <mergeCell ref="C6:H6"/>
  </mergeCells>
  <phoneticPr fontId="36" type="noConversion"/>
  <dataValidations count="3">
    <dataValidation type="decimal" allowBlank="1" showInputMessage="1" showErrorMessage="1" sqref="K10:K31 J32:K38 J42 J9" xr:uid="{661413B7-FC37-4917-B4A5-F9C40647DF46}">
      <formula1>-10000000000</formula1>
      <formula2>100000000000</formula2>
    </dataValidation>
    <dataValidation type="custom" allowBlank="1" showInputMessage="1" showErrorMessage="1" prompt="יש להזין מספר חיובי עד שתי ספרות אחרי הנקודה_x000a_" sqref="J11:J31" xr:uid="{1C4C8EB7-CF6B-402B-BB73-06BCB36CB91A}">
      <formula1>AND(J11&gt;0,ROUND(J11,2)=J11)</formula1>
    </dataValidation>
    <dataValidation type="custom" allowBlank="1" showInputMessage="1" showErrorMessage="1" prompt="יש להזין מספר חיובי עד 2 ספרות אחרי הנקודה" sqref="J10" xr:uid="{935838BA-4E25-416F-BA86-BDDF5E955718}">
      <formula1>AND(J10&gt;0,ROUND(J10,2)=J10)</formula1>
    </dataValidation>
  </dataValidations>
  <pageMargins left="0.7" right="0.7" top="0.75" bottom="0.75" header="0.3" footer="0.3"/>
  <pageSetup paperSize="9" scale="3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2DBB4-E9EC-49BB-9C36-446E3B593835}">
  <sheetPr>
    <tabColor theme="1"/>
  </sheetPr>
  <dimension ref="A1:L41"/>
  <sheetViews>
    <sheetView rightToLeft="1" view="pageBreakPreview" zoomScale="40" zoomScaleNormal="85" zoomScaleSheetLayoutView="40" workbookViewId="0">
      <selection activeCell="J15" sqref="J15"/>
    </sheetView>
  </sheetViews>
  <sheetFormatPr defaultColWidth="9.1796875" defaultRowHeight="15.5"/>
  <cols>
    <col min="1" max="1" width="19.1796875" style="176" bestFit="1" customWidth="1"/>
    <col min="2" max="2" width="7.81640625" style="2" customWidth="1"/>
    <col min="3" max="3" width="17" style="2" customWidth="1"/>
    <col min="4" max="4" width="10.81640625" style="2" customWidth="1"/>
    <col min="5" max="5" width="10.54296875" style="2" customWidth="1"/>
    <col min="6" max="6" width="26.1796875" style="231" customWidth="1"/>
    <col min="7" max="7" width="17" style="3" customWidth="1"/>
    <col min="8" max="8" width="103.54296875" style="3" customWidth="1"/>
    <col min="9" max="9" width="10.54296875" style="3" customWidth="1"/>
    <col min="10" max="10" width="24.54296875" style="232" customWidth="1"/>
    <col min="11" max="11" width="11.81640625" style="3" bestFit="1" customWidth="1"/>
    <col min="12" max="12" width="21.54296875" style="3" bestFit="1" customWidth="1"/>
    <col min="13" max="16384" width="9.1796875" style="3"/>
  </cols>
  <sheetData>
    <row r="1" spans="1:12" ht="186.75" customHeight="1">
      <c r="A1" s="175"/>
      <c r="B1" s="246" t="s">
        <v>149</v>
      </c>
      <c r="C1" s="246"/>
      <c r="D1" s="246"/>
      <c r="E1" s="246"/>
      <c r="F1" s="246"/>
      <c r="G1" s="246"/>
      <c r="H1" s="246"/>
      <c r="I1" s="246"/>
      <c r="J1" s="246"/>
      <c r="K1" s="246"/>
      <c r="L1" s="246"/>
    </row>
    <row r="2" spans="1:12">
      <c r="B2" s="5"/>
      <c r="C2" s="176"/>
      <c r="D2" s="176"/>
      <c r="E2" s="176"/>
      <c r="F2" s="176"/>
      <c r="G2" s="176"/>
      <c r="H2" s="176"/>
      <c r="I2" s="176"/>
      <c r="J2" s="5"/>
      <c r="K2" s="176"/>
      <c r="L2" s="176"/>
    </row>
    <row r="3" spans="1:12" s="178" customFormat="1" ht="31">
      <c r="A3" s="177"/>
      <c r="B3" s="283" t="s">
        <v>160</v>
      </c>
      <c r="C3" s="283"/>
      <c r="D3" s="283"/>
      <c r="E3" s="283"/>
      <c r="F3" s="283"/>
      <c r="G3" s="283"/>
      <c r="H3" s="283"/>
      <c r="I3" s="276">
        <f>SUM(I4:L5)</f>
        <v>0</v>
      </c>
      <c r="J3" s="276"/>
      <c r="K3" s="276"/>
      <c r="L3" s="276"/>
    </row>
    <row r="4" spans="1:12" s="178" customFormat="1" ht="28.5">
      <c r="A4" s="177"/>
      <c r="B4" s="123">
        <v>1</v>
      </c>
      <c r="C4" s="273" t="s">
        <v>151</v>
      </c>
      <c r="D4" s="273"/>
      <c r="E4" s="273"/>
      <c r="F4" s="273"/>
      <c r="G4" s="273"/>
      <c r="H4" s="273"/>
      <c r="I4" s="274">
        <f>L10</f>
        <v>0</v>
      </c>
      <c r="J4" s="274"/>
      <c r="K4" s="274"/>
      <c r="L4" s="274"/>
    </row>
    <row r="5" spans="1:12" s="178" customFormat="1" ht="28.5">
      <c r="A5" s="177"/>
      <c r="B5" s="49">
        <v>2</v>
      </c>
      <c r="C5" s="273" t="s">
        <v>154</v>
      </c>
      <c r="D5" s="273"/>
      <c r="E5" s="273"/>
      <c r="F5" s="273"/>
      <c r="G5" s="273"/>
      <c r="H5" s="273"/>
      <c r="I5" s="274">
        <f>SUM(L11:L30)</f>
        <v>0</v>
      </c>
      <c r="J5" s="274"/>
      <c r="K5" s="274"/>
      <c r="L5" s="274"/>
    </row>
    <row r="6" spans="1:12" ht="28.5">
      <c r="B6" s="107">
        <v>3</v>
      </c>
      <c r="C6" s="273" t="s">
        <v>140</v>
      </c>
      <c r="D6" s="273"/>
      <c r="E6" s="273"/>
      <c r="F6" s="273"/>
      <c r="G6" s="273"/>
      <c r="H6" s="273"/>
      <c r="I6" s="263">
        <f>SUM(L31:L41)</f>
        <v>1288365</v>
      </c>
      <c r="J6" s="263"/>
      <c r="K6" s="263"/>
      <c r="L6" s="263"/>
    </row>
    <row r="7" spans="1:12" ht="23.5">
      <c r="B7" s="5"/>
      <c r="C7" s="176"/>
      <c r="D7" s="176"/>
      <c r="E7" s="176"/>
      <c r="F7" s="176"/>
      <c r="G7" s="176"/>
      <c r="H7" s="176"/>
      <c r="I7" s="176"/>
      <c r="J7" s="5"/>
      <c r="K7" s="176"/>
      <c r="L7" s="179"/>
    </row>
    <row r="8" spans="1:12" ht="70.5">
      <c r="B8" s="264" t="s">
        <v>54</v>
      </c>
      <c r="C8" s="264"/>
      <c r="D8" s="264"/>
      <c r="E8" s="264"/>
      <c r="F8" s="264"/>
      <c r="G8" s="264"/>
      <c r="H8" s="264"/>
      <c r="I8" s="46"/>
      <c r="J8" s="180" t="s">
        <v>57</v>
      </c>
      <c r="K8" s="181"/>
      <c r="L8" s="36"/>
    </row>
    <row r="9" spans="1:12" ht="37.5" thickBot="1">
      <c r="B9" s="112" t="s">
        <v>48</v>
      </c>
      <c r="C9" s="112" t="s">
        <v>55</v>
      </c>
      <c r="D9" s="112" t="s">
        <v>50</v>
      </c>
      <c r="E9" s="112" t="s">
        <v>0</v>
      </c>
      <c r="F9" s="182" t="s">
        <v>1</v>
      </c>
      <c r="G9" s="183" t="s">
        <v>56</v>
      </c>
      <c r="H9" s="112" t="s">
        <v>51</v>
      </c>
      <c r="I9" s="112" t="s">
        <v>52</v>
      </c>
      <c r="J9" s="184" t="s">
        <v>49</v>
      </c>
      <c r="K9" s="112" t="s">
        <v>6</v>
      </c>
      <c r="L9" s="112" t="s">
        <v>7</v>
      </c>
    </row>
    <row r="10" spans="1:12" s="2" customFormat="1" ht="62.5" thickBot="1">
      <c r="B10" s="117" t="s">
        <v>29</v>
      </c>
      <c r="C10" s="118" t="s">
        <v>110</v>
      </c>
      <c r="D10" s="119">
        <v>1007</v>
      </c>
      <c r="E10" s="120" t="s">
        <v>53</v>
      </c>
      <c r="F10" s="265" t="s">
        <v>166</v>
      </c>
      <c r="G10" s="265"/>
      <c r="H10" s="265"/>
      <c r="I10" s="121" t="s">
        <v>8</v>
      </c>
      <c r="J10" s="233"/>
      <c r="K10" s="186">
        <v>1</v>
      </c>
      <c r="L10" s="187">
        <f>K10*J10</f>
        <v>0</v>
      </c>
    </row>
    <row r="11" spans="1:12" s="2" customFormat="1" ht="55.5">
      <c r="B11" s="280" t="s">
        <v>156</v>
      </c>
      <c r="C11" s="269" t="s">
        <v>139</v>
      </c>
      <c r="D11" s="101">
        <v>1008</v>
      </c>
      <c r="E11" s="188" t="s">
        <v>2</v>
      </c>
      <c r="F11" s="189" t="s">
        <v>3</v>
      </c>
      <c r="G11" s="190" t="s">
        <v>12</v>
      </c>
      <c r="H11" s="236" t="s">
        <v>73</v>
      </c>
      <c r="I11" s="191" t="s">
        <v>9</v>
      </c>
      <c r="J11" s="174"/>
      <c r="K11" s="192">
        <v>1</v>
      </c>
      <c r="L11" s="193">
        <f t="shared" ref="L11:L30" si="0">K11*J11</f>
        <v>0</v>
      </c>
    </row>
    <row r="12" spans="1:12" s="2" customFormat="1" ht="55.5">
      <c r="B12" s="281"/>
      <c r="C12" s="270"/>
      <c r="D12" s="98">
        <v>1009</v>
      </c>
      <c r="E12" s="194" t="s">
        <v>2</v>
      </c>
      <c r="F12" s="195" t="s">
        <v>3</v>
      </c>
      <c r="G12" s="196" t="s">
        <v>13</v>
      </c>
      <c r="H12" s="237" t="s">
        <v>74</v>
      </c>
      <c r="I12" s="197" t="s">
        <v>9</v>
      </c>
      <c r="J12" s="174"/>
      <c r="K12" s="198">
        <v>1</v>
      </c>
      <c r="L12" s="199">
        <f t="shared" si="0"/>
        <v>0</v>
      </c>
    </row>
    <row r="13" spans="1:12" s="2" customFormat="1" ht="55.5">
      <c r="B13" s="281"/>
      <c r="C13" s="270"/>
      <c r="D13" s="98">
        <v>1010</v>
      </c>
      <c r="E13" s="194" t="s">
        <v>2</v>
      </c>
      <c r="F13" s="195" t="s">
        <v>3</v>
      </c>
      <c r="G13" s="196" t="s">
        <v>14</v>
      </c>
      <c r="H13" s="237" t="s">
        <v>75</v>
      </c>
      <c r="I13" s="197" t="s">
        <v>9</v>
      </c>
      <c r="J13" s="174"/>
      <c r="K13" s="198">
        <v>2</v>
      </c>
      <c r="L13" s="199">
        <f t="shared" si="0"/>
        <v>0</v>
      </c>
    </row>
    <row r="14" spans="1:12" s="2" customFormat="1" ht="55.5">
      <c r="B14" s="281"/>
      <c r="C14" s="270"/>
      <c r="D14" s="98">
        <v>1011</v>
      </c>
      <c r="E14" s="194" t="s">
        <v>2</v>
      </c>
      <c r="F14" s="195" t="s">
        <v>3</v>
      </c>
      <c r="G14" s="196" t="s">
        <v>15</v>
      </c>
      <c r="H14" s="237" t="s">
        <v>76</v>
      </c>
      <c r="I14" s="197" t="s">
        <v>9</v>
      </c>
      <c r="J14" s="174"/>
      <c r="K14" s="198">
        <v>1</v>
      </c>
      <c r="L14" s="199">
        <f t="shared" si="0"/>
        <v>0</v>
      </c>
    </row>
    <row r="15" spans="1:12" s="2" customFormat="1" ht="55.5">
      <c r="B15" s="281"/>
      <c r="C15" s="270"/>
      <c r="D15" s="98">
        <v>1012</v>
      </c>
      <c r="E15" s="194" t="s">
        <v>2</v>
      </c>
      <c r="F15" s="195" t="s">
        <v>3</v>
      </c>
      <c r="G15" s="196" t="s">
        <v>16</v>
      </c>
      <c r="H15" s="237" t="s">
        <v>77</v>
      </c>
      <c r="I15" s="197" t="s">
        <v>9</v>
      </c>
      <c r="J15" s="174"/>
      <c r="K15" s="198">
        <v>1</v>
      </c>
      <c r="L15" s="199">
        <f t="shared" si="0"/>
        <v>0</v>
      </c>
    </row>
    <row r="16" spans="1:12" s="2" customFormat="1" ht="55.5">
      <c r="B16" s="281"/>
      <c r="C16" s="270"/>
      <c r="D16" s="98">
        <v>1013</v>
      </c>
      <c r="E16" s="194" t="s">
        <v>2</v>
      </c>
      <c r="F16" s="195" t="s">
        <v>3</v>
      </c>
      <c r="G16" s="196" t="s">
        <v>17</v>
      </c>
      <c r="H16" s="237" t="s">
        <v>78</v>
      </c>
      <c r="I16" s="197" t="s">
        <v>9</v>
      </c>
      <c r="J16" s="174"/>
      <c r="K16" s="198">
        <v>1</v>
      </c>
      <c r="L16" s="199">
        <f t="shared" si="0"/>
        <v>0</v>
      </c>
    </row>
    <row r="17" spans="2:12" s="2" customFormat="1" ht="74">
      <c r="B17" s="281"/>
      <c r="C17" s="270"/>
      <c r="D17" s="98">
        <v>1014</v>
      </c>
      <c r="E17" s="194" t="s">
        <v>2</v>
      </c>
      <c r="F17" s="195" t="s">
        <v>3</v>
      </c>
      <c r="G17" s="196" t="s">
        <v>18</v>
      </c>
      <c r="H17" s="237" t="s">
        <v>79</v>
      </c>
      <c r="I17" s="197" t="s">
        <v>9</v>
      </c>
      <c r="J17" s="174"/>
      <c r="K17" s="198">
        <v>1</v>
      </c>
      <c r="L17" s="199">
        <f t="shared" si="0"/>
        <v>0</v>
      </c>
    </row>
    <row r="18" spans="2:12" s="2" customFormat="1" ht="73.5" customHeight="1">
      <c r="B18" s="281"/>
      <c r="C18" s="270"/>
      <c r="D18" s="98">
        <v>1015</v>
      </c>
      <c r="E18" s="194" t="s">
        <v>2</v>
      </c>
      <c r="F18" s="195" t="s">
        <v>3</v>
      </c>
      <c r="G18" s="196" t="s">
        <v>19</v>
      </c>
      <c r="H18" s="237" t="s">
        <v>80</v>
      </c>
      <c r="I18" s="197" t="s">
        <v>42</v>
      </c>
      <c r="J18" s="174"/>
      <c r="K18" s="198">
        <v>1</v>
      </c>
      <c r="L18" s="199">
        <f t="shared" si="0"/>
        <v>0</v>
      </c>
    </row>
    <row r="19" spans="2:12" s="2" customFormat="1" ht="55.5" customHeight="1">
      <c r="B19" s="281"/>
      <c r="C19" s="270"/>
      <c r="D19" s="98">
        <v>1016</v>
      </c>
      <c r="E19" s="194" t="s">
        <v>2</v>
      </c>
      <c r="F19" s="195" t="s">
        <v>3</v>
      </c>
      <c r="G19" s="196" t="s">
        <v>20</v>
      </c>
      <c r="H19" s="237" t="s">
        <v>81</v>
      </c>
      <c r="I19" s="197" t="s">
        <v>42</v>
      </c>
      <c r="J19" s="174"/>
      <c r="K19" s="198">
        <v>1</v>
      </c>
      <c r="L19" s="199">
        <f t="shared" si="0"/>
        <v>0</v>
      </c>
    </row>
    <row r="20" spans="2:12" s="2" customFormat="1" ht="37">
      <c r="B20" s="281"/>
      <c r="C20" s="270"/>
      <c r="D20" s="98">
        <v>1017</v>
      </c>
      <c r="E20" s="194" t="s">
        <v>2</v>
      </c>
      <c r="F20" s="195" t="s">
        <v>3</v>
      </c>
      <c r="G20" s="196" t="s">
        <v>21</v>
      </c>
      <c r="H20" s="237" t="s">
        <v>82</v>
      </c>
      <c r="I20" s="197" t="s">
        <v>42</v>
      </c>
      <c r="J20" s="174"/>
      <c r="K20" s="198">
        <v>1</v>
      </c>
      <c r="L20" s="199">
        <f t="shared" si="0"/>
        <v>0</v>
      </c>
    </row>
    <row r="21" spans="2:12" s="2" customFormat="1" ht="68.5" customHeight="1">
      <c r="B21" s="281"/>
      <c r="C21" s="270"/>
      <c r="D21" s="98">
        <v>1018</v>
      </c>
      <c r="E21" s="194" t="s">
        <v>2</v>
      </c>
      <c r="F21" s="195" t="s">
        <v>4</v>
      </c>
      <c r="G21" s="196" t="s">
        <v>83</v>
      </c>
      <c r="H21" s="237" t="s">
        <v>23</v>
      </c>
      <c r="I21" s="197" t="s">
        <v>42</v>
      </c>
      <c r="J21" s="174"/>
      <c r="K21" s="198">
        <v>2</v>
      </c>
      <c r="L21" s="199">
        <f t="shared" si="0"/>
        <v>0</v>
      </c>
    </row>
    <row r="22" spans="2:12" s="2" customFormat="1" ht="65.150000000000006" customHeight="1">
      <c r="B22" s="281"/>
      <c r="C22" s="270"/>
      <c r="D22" s="98">
        <v>1019</v>
      </c>
      <c r="E22" s="194" t="s">
        <v>2</v>
      </c>
      <c r="F22" s="195" t="s">
        <v>4</v>
      </c>
      <c r="G22" s="196" t="s">
        <v>84</v>
      </c>
      <c r="H22" s="237" t="s">
        <v>24</v>
      </c>
      <c r="I22" s="197" t="s">
        <v>42</v>
      </c>
      <c r="J22" s="174"/>
      <c r="K22" s="198">
        <v>2</v>
      </c>
      <c r="L22" s="199">
        <f t="shared" si="0"/>
        <v>0</v>
      </c>
    </row>
    <row r="23" spans="2:12" s="2" customFormat="1" ht="18.5">
      <c r="B23" s="281"/>
      <c r="C23" s="270"/>
      <c r="D23" s="98">
        <v>1020</v>
      </c>
      <c r="E23" s="194" t="s">
        <v>2</v>
      </c>
      <c r="F23" s="195" t="s">
        <v>145</v>
      </c>
      <c r="G23" s="196" t="s">
        <v>85</v>
      </c>
      <c r="H23" s="237" t="s">
        <v>86</v>
      </c>
      <c r="I23" s="197" t="s">
        <v>42</v>
      </c>
      <c r="J23" s="174"/>
      <c r="K23" s="198">
        <v>2</v>
      </c>
      <c r="L23" s="199">
        <f t="shared" si="0"/>
        <v>0</v>
      </c>
    </row>
    <row r="24" spans="2:12" s="2" customFormat="1" ht="37">
      <c r="B24" s="281"/>
      <c r="C24" s="270"/>
      <c r="D24" s="98">
        <v>1021</v>
      </c>
      <c r="E24" s="194" t="s">
        <v>2</v>
      </c>
      <c r="F24" s="195" t="s">
        <v>5</v>
      </c>
      <c r="G24" s="196" t="s">
        <v>87</v>
      </c>
      <c r="H24" s="237" t="s">
        <v>88</v>
      </c>
      <c r="I24" s="197" t="s">
        <v>9</v>
      </c>
      <c r="J24" s="174"/>
      <c r="K24" s="198">
        <v>2</v>
      </c>
      <c r="L24" s="199">
        <f t="shared" si="0"/>
        <v>0</v>
      </c>
    </row>
    <row r="25" spans="2:12" s="2" customFormat="1" ht="37">
      <c r="B25" s="281"/>
      <c r="C25" s="270"/>
      <c r="D25" s="98">
        <v>1022</v>
      </c>
      <c r="E25" s="194" t="s">
        <v>2</v>
      </c>
      <c r="F25" s="195" t="s">
        <v>5</v>
      </c>
      <c r="G25" s="196" t="s">
        <v>89</v>
      </c>
      <c r="H25" s="237" t="s">
        <v>88</v>
      </c>
      <c r="I25" s="197" t="s">
        <v>9</v>
      </c>
      <c r="J25" s="174"/>
      <c r="K25" s="198">
        <v>2</v>
      </c>
      <c r="L25" s="199">
        <f t="shared" si="0"/>
        <v>0</v>
      </c>
    </row>
    <row r="26" spans="2:12" s="2" customFormat="1" ht="37">
      <c r="B26" s="281"/>
      <c r="C26" s="270"/>
      <c r="D26" s="98">
        <v>1023</v>
      </c>
      <c r="E26" s="194" t="s">
        <v>2</v>
      </c>
      <c r="F26" s="195" t="s">
        <v>5</v>
      </c>
      <c r="G26" s="196" t="s">
        <v>90</v>
      </c>
      <c r="H26" s="237" t="s">
        <v>91</v>
      </c>
      <c r="I26" s="197" t="s">
        <v>9</v>
      </c>
      <c r="J26" s="174"/>
      <c r="K26" s="198">
        <v>18</v>
      </c>
      <c r="L26" s="199">
        <f t="shared" si="0"/>
        <v>0</v>
      </c>
    </row>
    <row r="27" spans="2:12" s="2" customFormat="1" ht="37">
      <c r="B27" s="281"/>
      <c r="C27" s="270"/>
      <c r="D27" s="98">
        <v>1024</v>
      </c>
      <c r="E27" s="194" t="s">
        <v>2</v>
      </c>
      <c r="F27" s="195" t="s">
        <v>5</v>
      </c>
      <c r="G27" s="196" t="s">
        <v>92</v>
      </c>
      <c r="H27" s="237" t="s">
        <v>93</v>
      </c>
      <c r="I27" s="197" t="s">
        <v>9</v>
      </c>
      <c r="J27" s="174"/>
      <c r="K27" s="198">
        <v>2</v>
      </c>
      <c r="L27" s="199">
        <f t="shared" si="0"/>
        <v>0</v>
      </c>
    </row>
    <row r="28" spans="2:12" s="2" customFormat="1" ht="64" customHeight="1">
      <c r="B28" s="281"/>
      <c r="C28" s="270"/>
      <c r="D28" s="98">
        <v>1025</v>
      </c>
      <c r="E28" s="194" t="s">
        <v>2</v>
      </c>
      <c r="F28" s="195" t="s">
        <v>5</v>
      </c>
      <c r="G28" s="196" t="s">
        <v>94</v>
      </c>
      <c r="H28" s="237" t="s">
        <v>95</v>
      </c>
      <c r="I28" s="197" t="s">
        <v>9</v>
      </c>
      <c r="J28" s="174"/>
      <c r="K28" s="198">
        <v>2</v>
      </c>
      <c r="L28" s="199">
        <f t="shared" si="0"/>
        <v>0</v>
      </c>
    </row>
    <row r="29" spans="2:12" s="2" customFormat="1" ht="63.65" customHeight="1">
      <c r="B29" s="281"/>
      <c r="C29" s="270"/>
      <c r="D29" s="98">
        <v>1026</v>
      </c>
      <c r="E29" s="194" t="s">
        <v>2</v>
      </c>
      <c r="F29" s="195" t="s">
        <v>5</v>
      </c>
      <c r="G29" s="196" t="s">
        <v>96</v>
      </c>
      <c r="H29" s="237" t="s">
        <v>81</v>
      </c>
      <c r="I29" s="197" t="s">
        <v>42</v>
      </c>
      <c r="J29" s="174"/>
      <c r="K29" s="198">
        <v>1</v>
      </c>
      <c r="L29" s="199">
        <f t="shared" si="0"/>
        <v>0</v>
      </c>
    </row>
    <row r="30" spans="2:12" s="2" customFormat="1" ht="37.5" thickBot="1">
      <c r="B30" s="282"/>
      <c r="C30" s="271"/>
      <c r="D30" s="105">
        <v>1027</v>
      </c>
      <c r="E30" s="200" t="s">
        <v>2</v>
      </c>
      <c r="F30" s="201" t="s">
        <v>5</v>
      </c>
      <c r="G30" s="202" t="s">
        <v>97</v>
      </c>
      <c r="H30" s="203" t="s">
        <v>47</v>
      </c>
      <c r="I30" s="204" t="s">
        <v>9</v>
      </c>
      <c r="J30" s="174"/>
      <c r="K30" s="205">
        <v>1</v>
      </c>
      <c r="L30" s="206">
        <f t="shared" si="0"/>
        <v>0</v>
      </c>
    </row>
    <row r="31" spans="2:12" ht="37">
      <c r="B31" s="277" t="s">
        <v>158</v>
      </c>
      <c r="C31" s="260" t="s">
        <v>140</v>
      </c>
      <c r="D31" s="101">
        <v>1028</v>
      </c>
      <c r="E31" s="102" t="s">
        <v>113</v>
      </c>
      <c r="F31" s="207" t="s">
        <v>124</v>
      </c>
      <c r="G31" s="208" t="s">
        <v>115</v>
      </c>
      <c r="H31" s="208" t="s">
        <v>112</v>
      </c>
      <c r="I31" s="208" t="s">
        <v>11</v>
      </c>
      <c r="J31" s="209">
        <v>65</v>
      </c>
      <c r="K31" s="235">
        <v>5001</v>
      </c>
      <c r="L31" s="210">
        <f>K31*J31</f>
        <v>325065</v>
      </c>
    </row>
    <row r="32" spans="2:12" ht="37">
      <c r="B32" s="278"/>
      <c r="C32" s="261"/>
      <c r="D32" s="98">
        <v>1029</v>
      </c>
      <c r="E32" s="99" t="s">
        <v>113</v>
      </c>
      <c r="F32" s="211" t="s">
        <v>124</v>
      </c>
      <c r="G32" s="212" t="s">
        <v>120</v>
      </c>
      <c r="H32" s="212" t="s">
        <v>31</v>
      </c>
      <c r="I32" s="212" t="s">
        <v>32</v>
      </c>
      <c r="J32" s="213">
        <v>1</v>
      </c>
      <c r="K32" s="214">
        <v>50000</v>
      </c>
      <c r="L32" s="215">
        <f t="shared" ref="L32:L39" si="1">K32*J32</f>
        <v>50000</v>
      </c>
    </row>
    <row r="33" spans="2:12" ht="37">
      <c r="B33" s="278"/>
      <c r="C33" s="261"/>
      <c r="D33" s="98">
        <v>1030</v>
      </c>
      <c r="E33" s="99" t="s">
        <v>113</v>
      </c>
      <c r="F33" s="211" t="s">
        <v>124</v>
      </c>
      <c r="G33" s="212" t="s">
        <v>121</v>
      </c>
      <c r="H33" s="212" t="s">
        <v>146</v>
      </c>
      <c r="I33" s="212" t="s">
        <v>8</v>
      </c>
      <c r="J33" s="216">
        <v>5000</v>
      </c>
      <c r="K33" s="214">
        <v>10</v>
      </c>
      <c r="L33" s="215">
        <f t="shared" si="1"/>
        <v>50000</v>
      </c>
    </row>
    <row r="34" spans="2:12" ht="37">
      <c r="B34" s="278"/>
      <c r="C34" s="261"/>
      <c r="D34" s="98">
        <v>1031</v>
      </c>
      <c r="E34" s="99" t="s">
        <v>113</v>
      </c>
      <c r="F34" s="211" t="s">
        <v>124</v>
      </c>
      <c r="G34" s="212" t="s">
        <v>116</v>
      </c>
      <c r="H34" s="212" t="s">
        <v>119</v>
      </c>
      <c r="I34" s="212" t="s">
        <v>32</v>
      </c>
      <c r="J34" s="213">
        <v>1</v>
      </c>
      <c r="K34" s="214">
        <v>50000</v>
      </c>
      <c r="L34" s="215">
        <f t="shared" si="1"/>
        <v>50000</v>
      </c>
    </row>
    <row r="35" spans="2:12" ht="37">
      <c r="B35" s="278"/>
      <c r="C35" s="261"/>
      <c r="D35" s="98">
        <v>1032</v>
      </c>
      <c r="E35" s="99" t="s">
        <v>113</v>
      </c>
      <c r="F35" s="211" t="s">
        <v>124</v>
      </c>
      <c r="G35" s="212" t="s">
        <v>122</v>
      </c>
      <c r="H35" s="212" t="s">
        <v>117</v>
      </c>
      <c r="I35" s="212" t="s">
        <v>32</v>
      </c>
      <c r="J35" s="213">
        <v>1</v>
      </c>
      <c r="K35" s="214">
        <v>50000</v>
      </c>
      <c r="L35" s="215">
        <f t="shared" si="1"/>
        <v>50000</v>
      </c>
    </row>
    <row r="36" spans="2:12" ht="55.5">
      <c r="B36" s="278"/>
      <c r="C36" s="261"/>
      <c r="D36" s="98">
        <v>1033</v>
      </c>
      <c r="E36" s="99" t="s">
        <v>113</v>
      </c>
      <c r="F36" s="211" t="s">
        <v>124</v>
      </c>
      <c r="G36" s="212" t="s">
        <v>123</v>
      </c>
      <c r="H36" s="212" t="s">
        <v>131</v>
      </c>
      <c r="I36" s="212" t="s">
        <v>32</v>
      </c>
      <c r="J36" s="213">
        <v>1</v>
      </c>
      <c r="K36" s="214">
        <v>25000</v>
      </c>
      <c r="L36" s="215">
        <f t="shared" si="1"/>
        <v>25000</v>
      </c>
    </row>
    <row r="37" spans="2:12" ht="37">
      <c r="B37" s="278"/>
      <c r="C37" s="261"/>
      <c r="D37" s="98">
        <v>1034</v>
      </c>
      <c r="E37" s="99" t="s">
        <v>113</v>
      </c>
      <c r="F37" s="211" t="s">
        <v>124</v>
      </c>
      <c r="G37" s="212" t="s">
        <v>125</v>
      </c>
      <c r="H37" s="212" t="s">
        <v>130</v>
      </c>
      <c r="I37" s="212" t="s">
        <v>32</v>
      </c>
      <c r="J37" s="213">
        <v>1</v>
      </c>
      <c r="K37" s="214">
        <v>25000</v>
      </c>
      <c r="L37" s="215">
        <f t="shared" si="1"/>
        <v>25000</v>
      </c>
    </row>
    <row r="38" spans="2:12" ht="37">
      <c r="B38" s="278"/>
      <c r="C38" s="261"/>
      <c r="D38" s="98">
        <v>1035</v>
      </c>
      <c r="E38" s="99" t="s">
        <v>113</v>
      </c>
      <c r="F38" s="211" t="s">
        <v>124</v>
      </c>
      <c r="G38" s="212" t="s">
        <v>126</v>
      </c>
      <c r="H38" s="212" t="s">
        <v>147</v>
      </c>
      <c r="I38" s="212" t="s">
        <v>118</v>
      </c>
      <c r="J38" s="216">
        <v>500</v>
      </c>
      <c r="K38" s="214">
        <v>300</v>
      </c>
      <c r="L38" s="215">
        <f t="shared" si="1"/>
        <v>150000</v>
      </c>
    </row>
    <row r="39" spans="2:12" ht="37">
      <c r="B39" s="278"/>
      <c r="C39" s="261"/>
      <c r="D39" s="98">
        <v>1036</v>
      </c>
      <c r="E39" s="99" t="s">
        <v>113</v>
      </c>
      <c r="F39" s="211" t="s">
        <v>124</v>
      </c>
      <c r="G39" s="212" t="s">
        <v>127</v>
      </c>
      <c r="H39" s="212" t="s">
        <v>148</v>
      </c>
      <c r="I39" s="212" t="s">
        <v>118</v>
      </c>
      <c r="J39" s="216">
        <v>500</v>
      </c>
      <c r="K39" s="214">
        <v>400</v>
      </c>
      <c r="L39" s="215">
        <f t="shared" si="1"/>
        <v>200000</v>
      </c>
    </row>
    <row r="40" spans="2:12" ht="55.5">
      <c r="B40" s="278"/>
      <c r="C40" s="261"/>
      <c r="D40" s="98">
        <v>1037</v>
      </c>
      <c r="E40" s="99" t="s">
        <v>113</v>
      </c>
      <c r="F40" s="217" t="s">
        <v>124</v>
      </c>
      <c r="G40" s="218" t="s">
        <v>142</v>
      </c>
      <c r="H40" s="219" t="s">
        <v>143</v>
      </c>
      <c r="I40" s="220" t="s">
        <v>10</v>
      </c>
      <c r="J40" s="221">
        <f>700*2</f>
        <v>1400</v>
      </c>
      <c r="K40" s="222">
        <v>235</v>
      </c>
      <c r="L40" s="223">
        <f t="shared" ref="L40:L41" si="2">K40*$J40</f>
        <v>329000</v>
      </c>
    </row>
    <row r="41" spans="2:12" ht="37.5" thickBot="1">
      <c r="B41" s="279"/>
      <c r="C41" s="262"/>
      <c r="D41" s="105">
        <v>1038</v>
      </c>
      <c r="E41" s="106" t="s">
        <v>113</v>
      </c>
      <c r="F41" s="224" t="s">
        <v>124</v>
      </c>
      <c r="G41" s="225" t="s">
        <v>129</v>
      </c>
      <c r="H41" s="226" t="s">
        <v>144</v>
      </c>
      <c r="I41" s="227" t="s">
        <v>133</v>
      </c>
      <c r="J41" s="228">
        <f>700</f>
        <v>700</v>
      </c>
      <c r="K41" s="229">
        <v>49</v>
      </c>
      <c r="L41" s="230">
        <f t="shared" si="2"/>
        <v>34300</v>
      </c>
    </row>
  </sheetData>
  <sheetProtection algorithmName="SHA-512" hashValue="/IFW0/cH8PyQL1/99A6RCjgovF1Qm9E80f7Dz5wKQcJqUG0bAaRRVqRLeq1c5Q26H+doFjtu9vhKlcIqcRg8kA==" saltValue="GGwuzoPqtpl4pzyEM1dOYw==" spinCount="100000" sheet="1" objects="1" scenarios="1" selectLockedCells="1"/>
  <mergeCells count="15">
    <mergeCell ref="B1:L1"/>
    <mergeCell ref="B3:H3"/>
    <mergeCell ref="I3:L3"/>
    <mergeCell ref="C4:H4"/>
    <mergeCell ref="I4:L4"/>
    <mergeCell ref="B31:B41"/>
    <mergeCell ref="C31:C41"/>
    <mergeCell ref="C5:H5"/>
    <mergeCell ref="C6:H6"/>
    <mergeCell ref="I5:L5"/>
    <mergeCell ref="I6:L6"/>
    <mergeCell ref="B8:H8"/>
    <mergeCell ref="F10:H10"/>
    <mergeCell ref="B11:B30"/>
    <mergeCell ref="C11:C30"/>
  </mergeCells>
  <dataValidations count="3">
    <dataValidation type="decimal" allowBlank="1" showInputMessage="1" showErrorMessage="1" sqref="J31:J37 K10:K37 J9" xr:uid="{53F0C623-183E-43F7-BA6A-6252A08AEEE9}">
      <formula1>-10000000000</formula1>
      <formula2>100000000000</formula2>
    </dataValidation>
    <dataValidation type="custom" allowBlank="1" showInputMessage="1" showErrorMessage="1" prompt="יש להזין מספר חיובי עד שתי ספרות אחרי הנקודה" sqref="J11:J30" xr:uid="{AD86C588-CA00-40CC-9165-FC583744658D}">
      <formula1>AND(J11&gt;0,ROUND(J11,2)=J11)</formula1>
    </dataValidation>
    <dataValidation type="custom" allowBlank="1" showInputMessage="1" showErrorMessage="1" prompt="יש להזין מספר חיובי עד 2 ספרות אחרי הנקודה" sqref="J10" xr:uid="{FFBE48C9-3022-4406-97E9-9BB3E0266AFA}">
      <formula1>AND(J10&gt;0,ROUND(J10,2)=J10)</formula1>
    </dataValidation>
  </dataValidations>
  <pageMargins left="0.7" right="0.7" top="0.75" bottom="0.75" header="0.3" footer="0.3"/>
  <pageSetup paperSize="9" scale="3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0E5FF-D158-4EE0-8D26-DB133545B340}">
  <sheetPr>
    <tabColor theme="1"/>
  </sheetPr>
  <dimension ref="A1:Q41"/>
  <sheetViews>
    <sheetView rightToLeft="1" view="pageBreakPreview" zoomScale="80" zoomScaleNormal="70" zoomScaleSheetLayoutView="80" workbookViewId="0">
      <selection activeCell="J15" sqref="J15"/>
    </sheetView>
  </sheetViews>
  <sheetFormatPr defaultColWidth="9.1796875" defaultRowHeight="15.5"/>
  <cols>
    <col min="1" max="1" width="19.1796875" bestFit="1" customWidth="1"/>
    <col min="2" max="2" width="7.81640625" style="2" customWidth="1"/>
    <col min="3" max="3" width="17" style="30" customWidth="1"/>
    <col min="4" max="4" width="10.81640625" style="30" customWidth="1"/>
    <col min="5" max="5" width="10.54296875" style="30" customWidth="1"/>
    <col min="6" max="6" width="26.1796875" style="31" customWidth="1"/>
    <col min="7" max="7" width="17" style="1" customWidth="1"/>
    <col min="8" max="8" width="100.54296875" style="1" customWidth="1"/>
    <col min="9" max="9" width="10.54296875" style="1" customWidth="1"/>
    <col min="10" max="10" width="27.453125" style="32" customWidth="1"/>
    <col min="11" max="11" width="18.453125" style="1" customWidth="1"/>
    <col min="12" max="12" width="18.1796875" style="1" customWidth="1"/>
    <col min="13" max="13" width="9.1796875" style="1" customWidth="1"/>
    <col min="14" max="16384" width="9.1796875" style="1"/>
  </cols>
  <sheetData>
    <row r="1" spans="1:17" ht="210" customHeight="1">
      <c r="A1" s="21"/>
      <c r="B1" s="246" t="str">
        <f>ראשונים!B1</f>
        <v xml:space="preserve">מכרז 542/2025 
לתכנון, הקמה, הכנסה לתפעול ותחזוקה של תחנות השנאה (תחנות משנה) 
בדיפו ראשונים, גלילות, וחולון בקו M1 של רשת המטרו בגוש דן
טופס מס' 10 - ההצעה הכספית של המציע
הזנת מחירי יחידה על ידי המציע </v>
      </c>
      <c r="C1" s="246"/>
      <c r="D1" s="246"/>
      <c r="E1" s="246"/>
      <c r="F1" s="246"/>
      <c r="G1" s="246"/>
      <c r="H1" s="246"/>
      <c r="I1" s="246"/>
      <c r="J1" s="246"/>
      <c r="K1" s="246"/>
      <c r="L1" s="246"/>
    </row>
    <row r="2" spans="1:17">
      <c r="B2" s="5"/>
      <c r="C2"/>
      <c r="D2"/>
      <c r="E2"/>
      <c r="F2"/>
      <c r="G2"/>
      <c r="H2"/>
      <c r="I2"/>
      <c r="J2"/>
      <c r="K2"/>
      <c r="L2"/>
    </row>
    <row r="3" spans="1:17" s="23" customFormat="1" ht="31">
      <c r="A3" s="11"/>
      <c r="B3" s="283" t="s">
        <v>159</v>
      </c>
      <c r="C3" s="283"/>
      <c r="D3" s="283"/>
      <c r="E3" s="283"/>
      <c r="F3" s="283"/>
      <c r="G3" s="283"/>
      <c r="H3" s="283"/>
      <c r="I3" s="299">
        <f>SUM(I4:L5)</f>
        <v>0</v>
      </c>
      <c r="J3" s="299"/>
      <c r="K3" s="299"/>
      <c r="L3" s="299"/>
    </row>
    <row r="4" spans="1:17" s="23" customFormat="1" ht="28.5">
      <c r="A4" s="11"/>
      <c r="B4" s="123">
        <v>1</v>
      </c>
      <c r="C4" s="273" t="s">
        <v>150</v>
      </c>
      <c r="D4" s="273"/>
      <c r="E4" s="273"/>
      <c r="F4" s="273"/>
      <c r="G4" s="273"/>
      <c r="H4" s="273"/>
      <c r="I4" s="274">
        <f>L10</f>
        <v>0</v>
      </c>
      <c r="J4" s="274"/>
      <c r="K4" s="274"/>
      <c r="L4" s="274"/>
    </row>
    <row r="5" spans="1:17" s="23" customFormat="1" ht="28.5">
      <c r="A5" s="11"/>
      <c r="B5" s="49">
        <v>2</v>
      </c>
      <c r="C5" s="273" t="s">
        <v>155</v>
      </c>
      <c r="D5" s="273"/>
      <c r="E5" s="273"/>
      <c r="F5" s="273"/>
      <c r="G5" s="273"/>
      <c r="H5" s="273"/>
      <c r="I5" s="274">
        <f>SUM(L11:L30)</f>
        <v>0</v>
      </c>
      <c r="J5" s="274"/>
      <c r="K5" s="274"/>
      <c r="L5" s="274"/>
    </row>
    <row r="6" spans="1:17" ht="28.5">
      <c r="B6" s="107">
        <v>3</v>
      </c>
      <c r="C6" s="273" t="s">
        <v>138</v>
      </c>
      <c r="D6" s="273"/>
      <c r="E6" s="273"/>
      <c r="F6" s="273"/>
      <c r="G6" s="273"/>
      <c r="H6" s="273"/>
      <c r="I6" s="263">
        <f>SUM(L31:L41)</f>
        <v>1432490</v>
      </c>
      <c r="J6" s="263"/>
      <c r="K6" s="263"/>
      <c r="L6" s="263"/>
    </row>
    <row r="7" spans="1:17" ht="24" thickBot="1">
      <c r="B7" s="5"/>
      <c r="C7"/>
      <c r="D7"/>
      <c r="E7"/>
      <c r="F7"/>
      <c r="G7"/>
      <c r="H7"/>
      <c r="I7"/>
      <c r="J7"/>
      <c r="K7"/>
      <c r="L7" s="34"/>
    </row>
    <row r="8" spans="1:17" ht="75" customHeight="1">
      <c r="B8" s="293" t="s">
        <v>54</v>
      </c>
      <c r="C8" s="294"/>
      <c r="D8" s="294"/>
      <c r="E8" s="294"/>
      <c r="F8" s="294"/>
      <c r="G8" s="294"/>
      <c r="H8" s="294"/>
      <c r="I8" s="166"/>
      <c r="J8" s="167" t="s">
        <v>57</v>
      </c>
      <c r="K8" s="168"/>
      <c r="L8" s="169"/>
    </row>
    <row r="9" spans="1:17" s="29" customFormat="1" ht="41.15" customHeight="1" thickBot="1">
      <c r="A9" s="4"/>
      <c r="B9" s="170" t="s">
        <v>48</v>
      </c>
      <c r="C9" s="108" t="s">
        <v>55</v>
      </c>
      <c r="D9" s="108" t="s">
        <v>50</v>
      </c>
      <c r="E9" s="108" t="s">
        <v>0</v>
      </c>
      <c r="F9" s="109" t="s">
        <v>1</v>
      </c>
      <c r="G9" s="110" t="s">
        <v>56</v>
      </c>
      <c r="H9" s="108" t="s">
        <v>51</v>
      </c>
      <c r="I9" s="108" t="s">
        <v>52</v>
      </c>
      <c r="J9" s="111" t="s">
        <v>49</v>
      </c>
      <c r="K9" s="108" t="s">
        <v>6</v>
      </c>
      <c r="L9" s="171" t="s">
        <v>7</v>
      </c>
    </row>
    <row r="10" spans="1:17" s="2" customFormat="1" ht="62.5" thickBot="1">
      <c r="B10" s="51" t="s">
        <v>29</v>
      </c>
      <c r="C10" s="52" t="s">
        <v>111</v>
      </c>
      <c r="D10" s="53">
        <v>1007</v>
      </c>
      <c r="E10" s="54" t="s">
        <v>53</v>
      </c>
      <c r="F10" s="295" t="s">
        <v>164</v>
      </c>
      <c r="G10" s="295"/>
      <c r="H10" s="295"/>
      <c r="I10" s="55" t="s">
        <v>8</v>
      </c>
      <c r="J10" s="233"/>
      <c r="K10" s="56">
        <v>1</v>
      </c>
      <c r="L10" s="57">
        <f>J10*K10</f>
        <v>0</v>
      </c>
    </row>
    <row r="11" spans="1:17" s="2" customFormat="1" ht="74">
      <c r="B11" s="284" t="s">
        <v>156</v>
      </c>
      <c r="C11" s="287" t="s">
        <v>141</v>
      </c>
      <c r="D11" s="58">
        <v>1008</v>
      </c>
      <c r="E11" s="59" t="s">
        <v>2</v>
      </c>
      <c r="F11" s="60" t="s">
        <v>3</v>
      </c>
      <c r="G11" s="61" t="s">
        <v>12</v>
      </c>
      <c r="H11" s="62" t="s">
        <v>98</v>
      </c>
      <c r="I11" s="63" t="s">
        <v>9</v>
      </c>
      <c r="J11" s="174"/>
      <c r="K11" s="64">
        <v>1</v>
      </c>
      <c r="L11" s="65">
        <f t="shared" ref="L11:L30" si="0">J11*K11</f>
        <v>0</v>
      </c>
      <c r="Q11" s="234"/>
    </row>
    <row r="12" spans="1:17" s="2" customFormat="1" ht="74">
      <c r="B12" s="285"/>
      <c r="C12" s="288"/>
      <c r="D12" s="50">
        <v>1009</v>
      </c>
      <c r="E12" s="38" t="s">
        <v>2</v>
      </c>
      <c r="F12" s="39" t="s">
        <v>3</v>
      </c>
      <c r="G12" s="40" t="s">
        <v>13</v>
      </c>
      <c r="H12" s="41" t="s">
        <v>99</v>
      </c>
      <c r="I12" s="42" t="s">
        <v>9</v>
      </c>
      <c r="J12" s="174"/>
      <c r="K12" s="43">
        <v>1</v>
      </c>
      <c r="L12" s="66">
        <f t="shared" si="0"/>
        <v>0</v>
      </c>
      <c r="P12" s="243"/>
    </row>
    <row r="13" spans="1:17" s="2" customFormat="1" ht="55.5">
      <c r="B13" s="285"/>
      <c r="C13" s="288"/>
      <c r="D13" s="50">
        <v>1010</v>
      </c>
      <c r="E13" s="38" t="s">
        <v>2</v>
      </c>
      <c r="F13" s="39" t="s">
        <v>3</v>
      </c>
      <c r="G13" s="40" t="s">
        <v>14</v>
      </c>
      <c r="H13" s="41" t="s">
        <v>100</v>
      </c>
      <c r="I13" s="42" t="s">
        <v>9</v>
      </c>
      <c r="J13" s="174"/>
      <c r="K13" s="43">
        <v>2</v>
      </c>
      <c r="L13" s="66">
        <f t="shared" si="0"/>
        <v>0</v>
      </c>
    </row>
    <row r="14" spans="1:17" s="2" customFormat="1" ht="55.5">
      <c r="B14" s="285"/>
      <c r="C14" s="288"/>
      <c r="D14" s="50">
        <v>1011</v>
      </c>
      <c r="E14" s="38" t="s">
        <v>2</v>
      </c>
      <c r="F14" s="39" t="s">
        <v>3</v>
      </c>
      <c r="G14" s="40" t="s">
        <v>15</v>
      </c>
      <c r="H14" s="41" t="s">
        <v>101</v>
      </c>
      <c r="I14" s="42" t="s">
        <v>9</v>
      </c>
      <c r="J14" s="174"/>
      <c r="K14" s="43">
        <v>4</v>
      </c>
      <c r="L14" s="66">
        <f t="shared" si="0"/>
        <v>0</v>
      </c>
    </row>
    <row r="15" spans="1:17" s="2" customFormat="1" ht="55.5">
      <c r="B15" s="285"/>
      <c r="C15" s="288"/>
      <c r="D15" s="50">
        <v>1012</v>
      </c>
      <c r="E15" s="38" t="s">
        <v>2</v>
      </c>
      <c r="F15" s="39" t="s">
        <v>3</v>
      </c>
      <c r="G15" s="40" t="s">
        <v>16</v>
      </c>
      <c r="H15" s="41" t="s">
        <v>102</v>
      </c>
      <c r="I15" s="42" t="s">
        <v>9</v>
      </c>
      <c r="J15" s="174"/>
      <c r="K15" s="43">
        <v>1</v>
      </c>
      <c r="L15" s="66">
        <f t="shared" si="0"/>
        <v>0</v>
      </c>
    </row>
    <row r="16" spans="1:17" s="2" customFormat="1" ht="55.5">
      <c r="B16" s="285"/>
      <c r="C16" s="288"/>
      <c r="D16" s="50">
        <v>1013</v>
      </c>
      <c r="E16" s="38" t="s">
        <v>2</v>
      </c>
      <c r="F16" s="39" t="s">
        <v>3</v>
      </c>
      <c r="G16" s="40" t="s">
        <v>17</v>
      </c>
      <c r="H16" s="41" t="s">
        <v>103</v>
      </c>
      <c r="I16" s="42" t="s">
        <v>9</v>
      </c>
      <c r="J16" s="174"/>
      <c r="K16" s="43">
        <v>1</v>
      </c>
      <c r="L16" s="66">
        <f t="shared" si="0"/>
        <v>0</v>
      </c>
    </row>
    <row r="17" spans="2:13" s="2" customFormat="1" ht="55.5">
      <c r="B17" s="285"/>
      <c r="C17" s="288"/>
      <c r="D17" s="50">
        <v>1014</v>
      </c>
      <c r="E17" s="38" t="s">
        <v>2</v>
      </c>
      <c r="F17" s="39" t="s">
        <v>3</v>
      </c>
      <c r="G17" s="40" t="s">
        <v>18</v>
      </c>
      <c r="H17" s="41" t="s">
        <v>104</v>
      </c>
      <c r="I17" s="42" t="s">
        <v>9</v>
      </c>
      <c r="J17" s="174"/>
      <c r="K17" s="43">
        <v>2</v>
      </c>
      <c r="L17" s="66">
        <f t="shared" si="0"/>
        <v>0</v>
      </c>
    </row>
    <row r="18" spans="2:13" s="2" customFormat="1" ht="18.5">
      <c r="B18" s="285"/>
      <c r="C18" s="288"/>
      <c r="D18" s="50">
        <v>1015</v>
      </c>
      <c r="E18" s="38" t="s">
        <v>2</v>
      </c>
      <c r="F18" s="39" t="s">
        <v>3</v>
      </c>
      <c r="G18" s="40" t="s">
        <v>19</v>
      </c>
      <c r="H18" s="44" t="s">
        <v>80</v>
      </c>
      <c r="I18" s="42" t="s">
        <v>42</v>
      </c>
      <c r="J18" s="174"/>
      <c r="K18" s="43">
        <v>1</v>
      </c>
      <c r="L18" s="66">
        <f t="shared" si="0"/>
        <v>0</v>
      </c>
    </row>
    <row r="19" spans="2:13" s="2" customFormat="1" ht="18.5">
      <c r="B19" s="285"/>
      <c r="C19" s="288"/>
      <c r="D19" s="50">
        <v>1016</v>
      </c>
      <c r="E19" s="38" t="s">
        <v>2</v>
      </c>
      <c r="F19" s="39" t="s">
        <v>3</v>
      </c>
      <c r="G19" s="40" t="s">
        <v>20</v>
      </c>
      <c r="H19" s="44" t="s">
        <v>81</v>
      </c>
      <c r="I19" s="42" t="s">
        <v>42</v>
      </c>
      <c r="J19" s="174"/>
      <c r="K19" s="43">
        <v>1</v>
      </c>
      <c r="L19" s="66">
        <f t="shared" si="0"/>
        <v>0</v>
      </c>
    </row>
    <row r="20" spans="2:13" s="2" customFormat="1" ht="37">
      <c r="B20" s="285"/>
      <c r="C20" s="288"/>
      <c r="D20" s="50">
        <v>1017</v>
      </c>
      <c r="E20" s="38" t="s">
        <v>2</v>
      </c>
      <c r="F20" s="39" t="s">
        <v>3</v>
      </c>
      <c r="G20" s="40" t="s">
        <v>21</v>
      </c>
      <c r="H20" s="44" t="s">
        <v>82</v>
      </c>
      <c r="I20" s="42" t="s">
        <v>42</v>
      </c>
      <c r="J20" s="174"/>
      <c r="K20" s="43">
        <v>1</v>
      </c>
      <c r="L20" s="66">
        <f t="shared" si="0"/>
        <v>0</v>
      </c>
    </row>
    <row r="21" spans="2:13" s="2" customFormat="1" ht="37">
      <c r="B21" s="285"/>
      <c r="C21" s="288"/>
      <c r="D21" s="50">
        <v>1018</v>
      </c>
      <c r="E21" s="38" t="s">
        <v>2</v>
      </c>
      <c r="F21" s="39" t="s">
        <v>4</v>
      </c>
      <c r="G21" s="40" t="s">
        <v>83</v>
      </c>
      <c r="H21" s="44" t="s">
        <v>23</v>
      </c>
      <c r="I21" s="42" t="s">
        <v>42</v>
      </c>
      <c r="J21" s="174"/>
      <c r="K21" s="43">
        <v>2</v>
      </c>
      <c r="L21" s="66">
        <f t="shared" si="0"/>
        <v>0</v>
      </c>
    </row>
    <row r="22" spans="2:13" s="2" customFormat="1" ht="18.5">
      <c r="B22" s="285"/>
      <c r="C22" s="288"/>
      <c r="D22" s="50">
        <v>1019</v>
      </c>
      <c r="E22" s="38" t="s">
        <v>2</v>
      </c>
      <c r="F22" s="39" t="s">
        <v>4</v>
      </c>
      <c r="G22" s="40" t="s">
        <v>84</v>
      </c>
      <c r="H22" s="44" t="s">
        <v>24</v>
      </c>
      <c r="I22" s="42" t="s">
        <v>42</v>
      </c>
      <c r="J22" s="174"/>
      <c r="K22" s="43">
        <v>2</v>
      </c>
      <c r="L22" s="66">
        <f t="shared" si="0"/>
        <v>0</v>
      </c>
    </row>
    <row r="23" spans="2:13" s="2" customFormat="1" ht="18.5">
      <c r="B23" s="285"/>
      <c r="C23" s="288"/>
      <c r="D23" s="50">
        <v>1020</v>
      </c>
      <c r="E23" s="38" t="s">
        <v>2</v>
      </c>
      <c r="F23" s="39" t="s">
        <v>145</v>
      </c>
      <c r="G23" s="40" t="s">
        <v>85</v>
      </c>
      <c r="H23" s="44" t="s">
        <v>86</v>
      </c>
      <c r="I23" s="42" t="s">
        <v>42</v>
      </c>
      <c r="J23" s="174"/>
      <c r="K23" s="43">
        <v>2</v>
      </c>
      <c r="L23" s="66">
        <f t="shared" si="0"/>
        <v>0</v>
      </c>
    </row>
    <row r="24" spans="2:13" s="2" customFormat="1" ht="37">
      <c r="B24" s="285"/>
      <c r="C24" s="288"/>
      <c r="D24" s="50">
        <v>1021</v>
      </c>
      <c r="E24" s="38" t="s">
        <v>2</v>
      </c>
      <c r="F24" s="39" t="s">
        <v>5</v>
      </c>
      <c r="G24" s="40" t="s">
        <v>87</v>
      </c>
      <c r="H24" s="45" t="s">
        <v>105</v>
      </c>
      <c r="I24" s="42" t="s">
        <v>9</v>
      </c>
      <c r="J24" s="174"/>
      <c r="K24" s="43">
        <v>2</v>
      </c>
      <c r="L24" s="66">
        <f t="shared" si="0"/>
        <v>0</v>
      </c>
    </row>
    <row r="25" spans="2:13" s="2" customFormat="1" ht="37">
      <c r="B25" s="285"/>
      <c r="C25" s="288"/>
      <c r="D25" s="50">
        <v>1022</v>
      </c>
      <c r="E25" s="38" t="s">
        <v>2</v>
      </c>
      <c r="F25" s="39" t="s">
        <v>5</v>
      </c>
      <c r="G25" s="40" t="s">
        <v>89</v>
      </c>
      <c r="H25" s="45" t="s">
        <v>105</v>
      </c>
      <c r="I25" s="42" t="s">
        <v>9</v>
      </c>
      <c r="J25" s="174"/>
      <c r="K25" s="43">
        <v>2</v>
      </c>
      <c r="L25" s="66">
        <f t="shared" si="0"/>
        <v>0</v>
      </c>
    </row>
    <row r="26" spans="2:13" s="2" customFormat="1" ht="37">
      <c r="B26" s="285"/>
      <c r="C26" s="288"/>
      <c r="D26" s="50">
        <v>1023</v>
      </c>
      <c r="E26" s="38" t="s">
        <v>2</v>
      </c>
      <c r="F26" s="39" t="s">
        <v>5</v>
      </c>
      <c r="G26" s="40" t="s">
        <v>90</v>
      </c>
      <c r="H26" s="45" t="s">
        <v>106</v>
      </c>
      <c r="I26" s="42" t="s">
        <v>9</v>
      </c>
      <c r="J26" s="174"/>
      <c r="K26" s="43">
        <v>18</v>
      </c>
      <c r="L26" s="66">
        <f t="shared" si="0"/>
        <v>0</v>
      </c>
    </row>
    <row r="27" spans="2:13" s="2" customFormat="1" ht="37">
      <c r="B27" s="285"/>
      <c r="C27" s="288"/>
      <c r="D27" s="50">
        <v>1024</v>
      </c>
      <c r="E27" s="38" t="s">
        <v>2</v>
      </c>
      <c r="F27" s="39" t="s">
        <v>5</v>
      </c>
      <c r="G27" s="40" t="s">
        <v>92</v>
      </c>
      <c r="H27" s="45" t="s">
        <v>107</v>
      </c>
      <c r="I27" s="42" t="s">
        <v>9</v>
      </c>
      <c r="J27" s="174"/>
      <c r="K27" s="43">
        <v>2</v>
      </c>
      <c r="L27" s="66">
        <f t="shared" si="0"/>
        <v>0</v>
      </c>
    </row>
    <row r="28" spans="2:13" s="2" customFormat="1" ht="37">
      <c r="B28" s="285"/>
      <c r="C28" s="288"/>
      <c r="D28" s="50">
        <v>1025</v>
      </c>
      <c r="E28" s="38" t="s">
        <v>2</v>
      </c>
      <c r="F28" s="39" t="s">
        <v>5</v>
      </c>
      <c r="G28" s="40" t="s">
        <v>94</v>
      </c>
      <c r="H28" s="45" t="s">
        <v>108</v>
      </c>
      <c r="I28" s="42" t="s">
        <v>9</v>
      </c>
      <c r="J28" s="174"/>
      <c r="K28" s="43">
        <v>2</v>
      </c>
      <c r="L28" s="66">
        <f t="shared" si="0"/>
        <v>0</v>
      </c>
    </row>
    <row r="29" spans="2:13" s="2" customFormat="1" ht="18.5">
      <c r="B29" s="285"/>
      <c r="C29" s="288"/>
      <c r="D29" s="50">
        <v>1026</v>
      </c>
      <c r="E29" s="38" t="s">
        <v>2</v>
      </c>
      <c r="F29" s="39" t="s">
        <v>5</v>
      </c>
      <c r="G29" s="40" t="s">
        <v>96</v>
      </c>
      <c r="H29" s="44" t="s">
        <v>109</v>
      </c>
      <c r="I29" s="42" t="s">
        <v>42</v>
      </c>
      <c r="J29" s="174"/>
      <c r="K29" s="43">
        <v>1</v>
      </c>
      <c r="L29" s="66">
        <f t="shared" si="0"/>
        <v>0</v>
      </c>
    </row>
    <row r="30" spans="2:13" s="2" customFormat="1" ht="37.5" thickBot="1">
      <c r="B30" s="286"/>
      <c r="C30" s="289"/>
      <c r="D30" s="67">
        <v>1027</v>
      </c>
      <c r="E30" s="68" t="s">
        <v>2</v>
      </c>
      <c r="F30" s="69" t="s">
        <v>5</v>
      </c>
      <c r="G30" s="70" t="s">
        <v>97</v>
      </c>
      <c r="H30" s="71" t="s">
        <v>47</v>
      </c>
      <c r="I30" s="72" t="s">
        <v>9</v>
      </c>
      <c r="J30" s="174"/>
      <c r="K30" s="73">
        <v>1</v>
      </c>
      <c r="L30" s="74">
        <f t="shared" si="0"/>
        <v>0</v>
      </c>
    </row>
    <row r="31" spans="2:13" s="2" customFormat="1" ht="37">
      <c r="B31" s="290">
        <v>3</v>
      </c>
      <c r="C31" s="296" t="s">
        <v>140</v>
      </c>
      <c r="D31" s="58">
        <v>1028</v>
      </c>
      <c r="E31" s="59" t="s">
        <v>113</v>
      </c>
      <c r="F31" s="60" t="s">
        <v>124</v>
      </c>
      <c r="G31" s="75" t="s">
        <v>115</v>
      </c>
      <c r="H31" s="76" t="s">
        <v>112</v>
      </c>
      <c r="I31" s="63" t="s">
        <v>11</v>
      </c>
      <c r="J31" s="77">
        <v>65</v>
      </c>
      <c r="K31" s="78">
        <v>1150</v>
      </c>
      <c r="L31" s="79">
        <f>J31*K31</f>
        <v>74750</v>
      </c>
    </row>
    <row r="32" spans="2:13" ht="37">
      <c r="B32" s="291"/>
      <c r="C32" s="297"/>
      <c r="D32" s="50">
        <v>1029</v>
      </c>
      <c r="E32" s="80" t="s">
        <v>113</v>
      </c>
      <c r="F32" s="81" t="s">
        <v>124</v>
      </c>
      <c r="G32" s="82" t="s">
        <v>120</v>
      </c>
      <c r="H32" s="82" t="s">
        <v>31</v>
      </c>
      <c r="I32" s="82" t="s">
        <v>32</v>
      </c>
      <c r="J32" s="83">
        <v>1</v>
      </c>
      <c r="K32" s="84">
        <v>50000</v>
      </c>
      <c r="L32" s="85">
        <f>J32*K32</f>
        <v>50000</v>
      </c>
      <c r="M32" s="2"/>
    </row>
    <row r="33" spans="2:13" ht="37">
      <c r="B33" s="291"/>
      <c r="C33" s="297"/>
      <c r="D33" s="50">
        <v>1030</v>
      </c>
      <c r="E33" s="80" t="s">
        <v>113</v>
      </c>
      <c r="F33" s="81" t="s">
        <v>124</v>
      </c>
      <c r="G33" s="82" t="s">
        <v>121</v>
      </c>
      <c r="H33" s="82" t="s">
        <v>146</v>
      </c>
      <c r="I33" s="82" t="s">
        <v>8</v>
      </c>
      <c r="J33" s="86">
        <v>5000</v>
      </c>
      <c r="K33" s="84">
        <v>10</v>
      </c>
      <c r="L33" s="85">
        <f t="shared" ref="L33:L39" si="1">J33*K33</f>
        <v>50000</v>
      </c>
      <c r="M33" s="2"/>
    </row>
    <row r="34" spans="2:13" ht="37">
      <c r="B34" s="291"/>
      <c r="C34" s="297"/>
      <c r="D34" s="50">
        <v>1031</v>
      </c>
      <c r="E34" s="80" t="s">
        <v>113</v>
      </c>
      <c r="F34" s="81" t="s">
        <v>124</v>
      </c>
      <c r="G34" s="82" t="s">
        <v>116</v>
      </c>
      <c r="H34" s="82" t="s">
        <v>119</v>
      </c>
      <c r="I34" s="82" t="s">
        <v>32</v>
      </c>
      <c r="J34" s="83">
        <v>1</v>
      </c>
      <c r="K34" s="84">
        <v>50000</v>
      </c>
      <c r="L34" s="85">
        <f t="shared" si="1"/>
        <v>50000</v>
      </c>
      <c r="M34" s="2"/>
    </row>
    <row r="35" spans="2:13" ht="37">
      <c r="B35" s="291"/>
      <c r="C35" s="297"/>
      <c r="D35" s="50">
        <v>1032</v>
      </c>
      <c r="E35" s="80" t="s">
        <v>113</v>
      </c>
      <c r="F35" s="81" t="s">
        <v>124</v>
      </c>
      <c r="G35" s="82" t="s">
        <v>122</v>
      </c>
      <c r="H35" s="82" t="s">
        <v>117</v>
      </c>
      <c r="I35" s="82" t="s">
        <v>32</v>
      </c>
      <c r="J35" s="83">
        <v>1</v>
      </c>
      <c r="K35" s="84">
        <v>50000</v>
      </c>
      <c r="L35" s="85">
        <f t="shared" si="1"/>
        <v>50000</v>
      </c>
      <c r="M35" s="2"/>
    </row>
    <row r="36" spans="2:13" ht="55.5">
      <c r="B36" s="291"/>
      <c r="C36" s="297"/>
      <c r="D36" s="50">
        <v>1033</v>
      </c>
      <c r="E36" s="80" t="s">
        <v>113</v>
      </c>
      <c r="F36" s="81" t="s">
        <v>124</v>
      </c>
      <c r="G36" s="82" t="s">
        <v>123</v>
      </c>
      <c r="H36" s="82" t="s">
        <v>131</v>
      </c>
      <c r="I36" s="82" t="s">
        <v>32</v>
      </c>
      <c r="J36" s="83">
        <v>1</v>
      </c>
      <c r="K36" s="84">
        <v>25000</v>
      </c>
      <c r="L36" s="85">
        <f t="shared" si="1"/>
        <v>25000</v>
      </c>
      <c r="M36" s="2"/>
    </row>
    <row r="37" spans="2:13" ht="37">
      <c r="B37" s="291"/>
      <c r="C37" s="297"/>
      <c r="D37" s="50">
        <v>1034</v>
      </c>
      <c r="E37" s="80" t="s">
        <v>113</v>
      </c>
      <c r="F37" s="81" t="s">
        <v>124</v>
      </c>
      <c r="G37" s="82" t="s">
        <v>125</v>
      </c>
      <c r="H37" s="82" t="s">
        <v>130</v>
      </c>
      <c r="I37" s="82" t="s">
        <v>32</v>
      </c>
      <c r="J37" s="83">
        <v>1</v>
      </c>
      <c r="K37" s="84">
        <v>25000</v>
      </c>
      <c r="L37" s="85">
        <f t="shared" si="1"/>
        <v>25000</v>
      </c>
      <c r="M37" s="2"/>
    </row>
    <row r="38" spans="2:13" ht="55.5">
      <c r="B38" s="291"/>
      <c r="C38" s="297"/>
      <c r="D38" s="50">
        <v>1035</v>
      </c>
      <c r="E38" s="80" t="s">
        <v>113</v>
      </c>
      <c r="F38" s="81" t="s">
        <v>124</v>
      </c>
      <c r="G38" s="82" t="s">
        <v>126</v>
      </c>
      <c r="H38" s="82" t="s">
        <v>147</v>
      </c>
      <c r="I38" s="82" t="s">
        <v>118</v>
      </c>
      <c r="J38" s="86">
        <v>500</v>
      </c>
      <c r="K38" s="84">
        <v>300</v>
      </c>
      <c r="L38" s="85">
        <f t="shared" si="1"/>
        <v>150000</v>
      </c>
    </row>
    <row r="39" spans="2:13" ht="55.5">
      <c r="B39" s="291"/>
      <c r="C39" s="297"/>
      <c r="D39" s="50">
        <v>1036</v>
      </c>
      <c r="E39" s="80" t="s">
        <v>113</v>
      </c>
      <c r="F39" s="81" t="s">
        <v>124</v>
      </c>
      <c r="G39" s="82" t="s">
        <v>127</v>
      </c>
      <c r="H39" s="82" t="s">
        <v>148</v>
      </c>
      <c r="I39" s="82" t="s">
        <v>118</v>
      </c>
      <c r="J39" s="86">
        <v>500</v>
      </c>
      <c r="K39" s="84">
        <v>400</v>
      </c>
      <c r="L39" s="85">
        <f t="shared" si="1"/>
        <v>200000</v>
      </c>
    </row>
    <row r="40" spans="2:13" ht="55.5">
      <c r="B40" s="291"/>
      <c r="C40" s="297"/>
      <c r="D40" s="50">
        <v>1037</v>
      </c>
      <c r="E40" s="80" t="s">
        <v>113</v>
      </c>
      <c r="F40" s="81" t="s">
        <v>124</v>
      </c>
      <c r="G40" s="82" t="s">
        <v>142</v>
      </c>
      <c r="H40" s="87" t="s">
        <v>143</v>
      </c>
      <c r="I40" s="88" t="s">
        <v>10</v>
      </c>
      <c r="J40" s="89">
        <f>1460*2</f>
        <v>2920</v>
      </c>
      <c r="K40" s="84">
        <v>235</v>
      </c>
      <c r="L40" s="85">
        <f>K40*$J40</f>
        <v>686200</v>
      </c>
    </row>
    <row r="41" spans="2:13" ht="37.5" thickBot="1">
      <c r="B41" s="292"/>
      <c r="C41" s="298"/>
      <c r="D41" s="67">
        <v>1038</v>
      </c>
      <c r="E41" s="90" t="s">
        <v>113</v>
      </c>
      <c r="F41" s="91" t="s">
        <v>124</v>
      </c>
      <c r="G41" s="92" t="s">
        <v>129</v>
      </c>
      <c r="H41" s="93" t="s">
        <v>144</v>
      </c>
      <c r="I41" s="94" t="s">
        <v>133</v>
      </c>
      <c r="J41" s="95">
        <f>1460</f>
        <v>1460</v>
      </c>
      <c r="K41" s="96">
        <v>49</v>
      </c>
      <c r="L41" s="97">
        <f t="shared" ref="L41" si="2">K41*$J41</f>
        <v>71540</v>
      </c>
    </row>
  </sheetData>
  <sheetProtection algorithmName="SHA-512" hashValue="X3YHGRrsjr/bRfhsxhJVVTQS6cjybMSU6eEZTZSAlHh8+XtEh+nnLcJETs0HmA12RIbPHtl58UUhmgtiE2eShQ==" saltValue="epHJQbyN2VAPvNgWnZ1etw==" spinCount="100000" sheet="1" objects="1" scenarios="1" selectLockedCells="1"/>
  <mergeCells count="15">
    <mergeCell ref="B1:L1"/>
    <mergeCell ref="B3:H3"/>
    <mergeCell ref="I3:L3"/>
    <mergeCell ref="C4:H4"/>
    <mergeCell ref="I4:L4"/>
    <mergeCell ref="B11:B30"/>
    <mergeCell ref="C11:C30"/>
    <mergeCell ref="B31:B41"/>
    <mergeCell ref="C5:H5"/>
    <mergeCell ref="I5:L5"/>
    <mergeCell ref="C6:H6"/>
    <mergeCell ref="I6:L6"/>
    <mergeCell ref="B8:H8"/>
    <mergeCell ref="F10:H10"/>
    <mergeCell ref="C31:C41"/>
  </mergeCells>
  <phoneticPr fontId="36" type="noConversion"/>
  <dataValidations xWindow="989" yWindow="720" count="2">
    <dataValidation type="decimal" allowBlank="1" showInputMessage="1" showErrorMessage="1" sqref="K10:K31 J32:K37 J31 J9" xr:uid="{8E2A6E6A-3300-453C-920C-A99315081AFA}">
      <formula1>-10000000000</formula1>
      <formula2>100000000000</formula2>
    </dataValidation>
    <dataValidation type="custom" allowBlank="1" showInputMessage="1" showErrorMessage="1" prompt="יש להזין מספר חיובי עד שתי ספרות אחרי הנקודה" sqref="J11:J30 J10" xr:uid="{803CB266-699B-4CF0-913E-61B9835A2474}">
      <formula1>AND(J10&gt;0,ROUND(J10,2)=J10)</formula1>
    </dataValidation>
  </dataValidations>
  <pageMargins left="0.7" right="0.7" top="0.75" bottom="0.75" header="0.3" footer="0.3"/>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4</vt:i4>
      </vt:variant>
      <vt:variant>
        <vt:lpstr>טווחים בעלי שם</vt:lpstr>
      </vt:variant>
      <vt:variant>
        <vt:i4>1</vt:i4>
      </vt:variant>
    </vt:vector>
  </HeadingPairs>
  <TitlesOfParts>
    <vt:vector size="5" baseType="lpstr">
      <vt:lpstr>טופס מאוחד</vt:lpstr>
      <vt:lpstr>ראשונים</vt:lpstr>
      <vt:lpstr>חולון</vt:lpstr>
      <vt:lpstr>גלילות</vt:lpstr>
      <vt:lpstr>גלילות!WPrint_Area_W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peleg zeevy</dc:creator>
  <cp:keywords/>
  <dc:description/>
  <cp:lastModifiedBy>Merav Ben Baruch</cp:lastModifiedBy>
  <cp:revision/>
  <cp:lastPrinted>2025-07-31T12:35:43Z</cp:lastPrinted>
  <dcterms:created xsi:type="dcterms:W3CDTF">2024-12-16T10:30:09Z</dcterms:created>
  <dcterms:modified xsi:type="dcterms:W3CDTF">2026-04-16T10:34:38Z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0x0101002827FB85E90551409E4D254D1645EB2C</vt:lpwstr>
  </property>
  <property fmtid="{D5CDD505-2E9C-101B-9397-08002B2CF9AE}" pid="3" name="MediaServiceImageTags">
    <vt:lpwstr/>
  </property>
  <property fmtid="{D5CDD505-2E9C-101B-9397-08002B2CF9AE}" pid="4" name="_dlc_DocIdItemGuid">
    <vt:lpwstr>bc9b805f-5805-4350-b60a-1e5def13218b</vt:lpwstr>
  </property>
  <property fmtid="{D5CDD505-2E9C-101B-9397-08002B2CF9AE}" pid="5" name="IsIncome">
    <vt:bool>false</vt:bool>
  </property>
  <property fmtid="{D5CDD505-2E9C-101B-9397-08002B2CF9AE}" pid="6" name="ApprovalStatus">
    <vt:lpwstr>Not started</vt:lpwstr>
  </property>
</Properties>
</file>